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3800" windowHeight="4044" activeTab="0"/>
  </bookViews>
  <sheets>
    <sheet name="immergas" sheetId="1" r:id="rId1"/>
  </sheets>
  <definedNames>
    <definedName name="_xlnm.Print_Area" localSheetId="0">'immergas'!$A$1:$M$74</definedName>
    <definedName name="offset">'immergas'!$G$78:$G$108</definedName>
    <definedName name="temax">'immergas'!$F$78:$F$100</definedName>
    <definedName name="temin">'immergas'!$E$78:$E$98</definedName>
    <definedName name="tmmax">'immergas'!$C$78:$C$113</definedName>
    <definedName name="tmmin">'immergas'!$D$78:$D$103</definedName>
  </definedNames>
  <calcPr fullCalcOnLoad="1"/>
</workbook>
</file>

<file path=xl/comments1.xml><?xml version="1.0" encoding="utf-8"?>
<comments xmlns="http://schemas.openxmlformats.org/spreadsheetml/2006/main">
  <authors>
    <author>Bill Gates</author>
  </authors>
  <commentList>
    <comment ref="D9" authorId="0">
      <text>
        <r>
          <rPr>
            <b/>
            <sz val="8"/>
            <rFont val="Tahoma"/>
            <family val="0"/>
          </rPr>
          <t>Ez a paraméter a kazánon állítható: a Victrix típusoknál csak 85°C vagy 50°C közül lehet vélasztani (jumper)</t>
        </r>
      </text>
    </comment>
    <comment ref="D10" authorId="0">
      <text>
        <r>
          <rPr>
            <b/>
            <sz val="8"/>
            <rFont val="Tahoma"/>
            <family val="0"/>
          </rPr>
          <t>Ez a paraméter a kazánon állítható: a Victrix típusoknál fix 25°C</t>
        </r>
      </text>
    </comment>
    <comment ref="J21" authorId="0">
      <text>
        <r>
          <rPr>
            <b/>
            <sz val="8"/>
            <rFont val="Tahoma"/>
            <family val="0"/>
          </rPr>
          <t>3-as görbéhez képest</t>
        </r>
      </text>
    </comment>
  </commentList>
</comments>
</file>

<file path=xl/sharedStrings.xml><?xml version="1.0" encoding="utf-8"?>
<sst xmlns="http://schemas.openxmlformats.org/spreadsheetml/2006/main" count="76" uniqueCount="47">
  <si>
    <t>°C</t>
  </si>
  <si>
    <t>TM MAX</t>
  </si>
  <si>
    <t>TM MIN</t>
  </si>
  <si>
    <t>TE MIN</t>
  </si>
  <si>
    <t>TE MAX</t>
  </si>
  <si>
    <t>max. előremenőhöz rendelt külső hőm. [°C]</t>
  </si>
  <si>
    <t>min. előremenőhöz rendelt külső hőm. [°C]</t>
  </si>
  <si>
    <t>offset [°C]</t>
  </si>
  <si>
    <t>OFFSET</t>
  </si>
  <si>
    <t>x</t>
  </si>
  <si>
    <t>y</t>
  </si>
  <si>
    <t>te,terv</t>
  </si>
  <si>
    <t>változó</t>
  </si>
  <si>
    <t>konstans</t>
  </si>
  <si>
    <t>függvényérték</t>
  </si>
  <si>
    <t>cellák színezése:</t>
  </si>
  <si>
    <t>P66/A</t>
  </si>
  <si>
    <t>P66/B</t>
  </si>
  <si>
    <t>P66/C</t>
  </si>
  <si>
    <t>P66/D</t>
  </si>
  <si>
    <t>Immergas "Super" időjárásfüggő szabályzó (Superior belső, Super Amico külső elektronika)</t>
  </si>
  <si>
    <t>kazán max. előremenő [°C]</t>
  </si>
  <si>
    <t>kazán min. előremenő [°C]</t>
  </si>
  <si>
    <t>CH MAX</t>
  </si>
  <si>
    <t>előremenő limit [°C]</t>
  </si>
  <si>
    <t>te, beáll.</t>
  </si>
  <si>
    <t>x1</t>
  </si>
  <si>
    <t>y1</t>
  </si>
  <si>
    <t>x2</t>
  </si>
  <si>
    <t>y2</t>
  </si>
  <si>
    <t>x1 koordináta (tk&lt;0)</t>
  </si>
  <si>
    <t>y1 koordináta (tk&lt;0)</t>
  </si>
  <si>
    <t>y2 koordináta (tk&gt;0)</t>
  </si>
  <si>
    <t>x2 koordináta (tk&gt;0)</t>
  </si>
  <si>
    <t>a:</t>
  </si>
  <si>
    <t>b:</t>
  </si>
  <si>
    <t>S Z A B Á L Y Z Ó   B E Á L L Í T Á S</t>
  </si>
  <si>
    <t>R</t>
  </si>
  <si>
    <t>[Ohm]</t>
  </si>
  <si>
    <t>Rkorr.</t>
  </si>
  <si>
    <t>te</t>
  </si>
  <si>
    <t>[°C]</t>
  </si>
  <si>
    <t>Victrix görbék (y=ax+b)</t>
  </si>
  <si>
    <t>párhuzamos tag
[Ohm]</t>
  </si>
  <si>
    <t>soros tag
[Ohm]</t>
  </si>
  <si>
    <t>Re</t>
  </si>
  <si>
    <t>Re-Rkorr.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</si>
</sst>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#,##0.0"/>
  </numFmts>
  <fonts count="15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10.5"/>
      <name val="Tahoma"/>
      <family val="2"/>
    </font>
    <font>
      <b/>
      <sz val="12"/>
      <name val="Tahoma"/>
      <family val="0"/>
    </font>
    <font>
      <sz val="12"/>
      <name val="Tahoma"/>
      <family val="0"/>
    </font>
    <font>
      <b/>
      <u val="single"/>
      <sz val="10"/>
      <name val="Tahoma"/>
      <family val="2"/>
    </font>
    <font>
      <b/>
      <sz val="8"/>
      <name val="Tahoma"/>
      <family val="0"/>
    </font>
    <font>
      <b/>
      <sz val="10"/>
      <color indexed="15"/>
      <name val="Tahoma"/>
      <family val="2"/>
    </font>
    <font>
      <b/>
      <sz val="10"/>
      <color indexed="14"/>
      <name val="Tahoma"/>
      <family val="2"/>
    </font>
    <font>
      <b/>
      <sz val="9.75"/>
      <name val="Tahoma"/>
      <family val="2"/>
    </font>
    <font>
      <sz val="8.25"/>
      <name val="Tahoma"/>
      <family val="0"/>
    </font>
    <font>
      <b/>
      <sz val="5.5"/>
      <name val="Tahoma"/>
      <family val="0"/>
    </font>
    <font>
      <b/>
      <sz val="4.5"/>
      <name val="Tahoma"/>
      <family val="0"/>
    </font>
    <font>
      <sz val="4.5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" borderId="15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Tahoma"/>
                <a:ea typeface="Tahoma"/>
                <a:cs typeface="Tahoma"/>
              </a:rPr>
              <a:t>Immergas Super időjárásfüggő szabályzó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2475"/>
          <c:w val="0.56425"/>
          <c:h val="0.78675"/>
        </c:manualLayout>
      </c:layout>
      <c:lineChart>
        <c:grouping val="standard"/>
        <c:varyColors val="0"/>
        <c:ser>
          <c:idx val="1"/>
          <c:order val="0"/>
          <c:tx>
            <c:v>te, beáll.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numRef>
              <c:f>immergas!$C$27:$C$74</c:f>
              <c:numCache/>
            </c:numRef>
          </c:cat>
          <c:val>
            <c:numRef>
              <c:f>immergas!$D$27:$D$74</c:f>
              <c:numCache/>
            </c:numRef>
          </c:val>
          <c:smooth val="0"/>
        </c:ser>
        <c:ser>
          <c:idx val="0"/>
          <c:order val="1"/>
          <c:tx>
            <c:v>te, terv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immergas!$C$27:$C$74</c:f>
              <c:numCache/>
            </c:numRef>
          </c:cat>
          <c:val>
            <c:numRef>
              <c:f>immergas!$H$27:$H$74</c:f>
              <c:numCache/>
            </c:numRef>
          </c:val>
          <c:smooth val="0"/>
        </c:ser>
        <c:ser>
          <c:idx val="2"/>
          <c:order val="2"/>
          <c:tx>
            <c:v>gyári 1-es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immergas!$C$27:$C$74</c:f>
              <c:numCache/>
            </c:numRef>
          </c:cat>
          <c:val>
            <c:numRef>
              <c:f>immergas!$E$27:$E$74</c:f>
              <c:numCache/>
            </c:numRef>
          </c:val>
          <c:smooth val="0"/>
        </c:ser>
        <c:ser>
          <c:idx val="3"/>
          <c:order val="3"/>
          <c:tx>
            <c:v>gyári 2-es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immergas!$C$27:$C$74</c:f>
              <c:numCache/>
            </c:numRef>
          </c:cat>
          <c:val>
            <c:numRef>
              <c:f>immergas!$F$27:$F$74</c:f>
              <c:numCache/>
            </c:numRef>
          </c:val>
          <c:smooth val="0"/>
        </c:ser>
        <c:ser>
          <c:idx val="4"/>
          <c:order val="4"/>
          <c:tx>
            <c:v>gyári 3-as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immergas!$C$27:$C$74</c:f>
              <c:numCache/>
            </c:numRef>
          </c:cat>
          <c:val>
            <c:numRef>
              <c:f>immergas!$G$27:$G$74</c:f>
              <c:numCache/>
            </c:numRef>
          </c:val>
          <c:smooth val="0"/>
        </c:ser>
        <c:ser>
          <c:idx val="5"/>
          <c:order val="5"/>
          <c:tx>
            <c:v>gyári 4-es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immergas!$C$27:$C$74</c:f>
              <c:numCache/>
            </c:numRef>
          </c:cat>
          <c:val>
            <c:numRef>
              <c:f>immergas!#REF!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58194"/>
        <c:axId val="21258859"/>
      </c:lineChart>
      <c:catAx>
        <c:axId val="4558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ahoma"/>
                    <a:ea typeface="Tahoma"/>
                    <a:cs typeface="Tahoma"/>
                  </a:rPr>
                  <a:t>külső hőmérséklet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1258859"/>
        <c:crosses val="autoZero"/>
        <c:auto val="1"/>
        <c:lblOffset val="100"/>
        <c:noMultiLvlLbl val="0"/>
      </c:catAx>
      <c:valAx>
        <c:axId val="21258859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ahoma"/>
                    <a:ea typeface="Tahoma"/>
                    <a:cs typeface="Tahoma"/>
                  </a:rPr>
                  <a:t>előremenő hőmérséklet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4558194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203"/>
          <c:w val="0.213"/>
          <c:h val="0.3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ahoma"/>
                <a:ea typeface="Tahoma"/>
                <a:cs typeface="Tahoma"/>
              </a:rPr>
              <a:t>Külső hőmérséklet szonda ellenállás értékek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immergas!$I$21:$I$22</c:f>
              <c:strCache>
                <c:ptCount val="1"/>
                <c:pt idx="0">
                  <c:v>R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immergas!$C$27:$C$74</c:f>
              <c:numCache/>
            </c:numRef>
          </c:cat>
          <c:val>
            <c:numRef>
              <c:f>immergas!$I$27:$I$74</c:f>
              <c:numCache/>
            </c:numRef>
          </c:val>
          <c:smooth val="0"/>
        </c:ser>
        <c:ser>
          <c:idx val="1"/>
          <c:order val="1"/>
          <c:tx>
            <c:strRef>
              <c:f>immergas!$J$21:$J$22</c:f>
              <c:strCache>
                <c:ptCount val="1"/>
                <c:pt idx="0">
                  <c:v>Rkorr.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immergas!$C$27:$C$74</c:f>
              <c:numCache/>
            </c:numRef>
          </c:cat>
          <c:val>
            <c:numRef>
              <c:f>immergas!$J$27:$J$74</c:f>
              <c:numCache/>
            </c:numRef>
          </c:val>
          <c:smooth val="0"/>
        </c:ser>
        <c:marker val="1"/>
        <c:axId val="30916832"/>
        <c:axId val="56693089"/>
      </c:lineChart>
      <c:catAx>
        <c:axId val="30916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ahoma"/>
                    <a:ea typeface="Tahoma"/>
                    <a:cs typeface="Tahoma"/>
                  </a:rPr>
                  <a:t>tk[°C]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Tahoma"/>
                <a:ea typeface="Tahoma"/>
                <a:cs typeface="Tahoma"/>
              </a:defRPr>
            </a:pPr>
          </a:p>
        </c:txPr>
        <c:crossAx val="56693089"/>
        <c:crosses val="autoZero"/>
        <c:auto val="1"/>
        <c:lblOffset val="100"/>
        <c:noMultiLvlLbl val="0"/>
      </c:catAx>
      <c:valAx>
        <c:axId val="56693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ahoma"/>
                    <a:ea typeface="Tahoma"/>
                    <a:cs typeface="Tahoma"/>
                  </a:rPr>
                  <a:t>R, Rkorr.[Ohm]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16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Tahoma"/>
                <a:ea typeface="Tahoma"/>
                <a:cs typeface="Tahoma"/>
              </a:rPr>
              <a:t>Korrigáló tagok ábrázolása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Rkorr [Ohm]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immergas!$J$27:$J$74</c:f>
              <c:numCache/>
            </c:numRef>
          </c:val>
          <c:smooth val="0"/>
        </c:ser>
        <c:ser>
          <c:idx val="1"/>
          <c:order val="1"/>
          <c:tx>
            <c:v>Re [Ohm]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immergas!$K$27:$K$74</c:f>
              <c:numCache/>
            </c:numRef>
          </c:val>
          <c:smooth val="0"/>
        </c:ser>
        <c:marker val="1"/>
        <c:axId val="37965886"/>
        <c:axId val="41166471"/>
      </c:lineChart>
      <c:catAx>
        <c:axId val="37965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Tahoma"/>
                    <a:ea typeface="Tahoma"/>
                    <a:cs typeface="Tahoma"/>
                  </a:rPr>
                  <a:t>tk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66471"/>
        <c:crosses val="autoZero"/>
        <c:auto val="1"/>
        <c:lblOffset val="100"/>
        <c:noMultiLvlLbl val="0"/>
      </c:catAx>
      <c:valAx>
        <c:axId val="4116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Tahoma"/>
                    <a:ea typeface="Tahoma"/>
                    <a:cs typeface="Tahoma"/>
                  </a:rPr>
                  <a:t>Rkorr, Re [Ohm]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65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19050</xdr:rowOff>
    </xdr:from>
    <xdr:to>
      <xdr:col>1</xdr:col>
      <xdr:colOff>1876425</xdr:colOff>
      <xdr:row>39</xdr:row>
      <xdr:rowOff>133350</xdr:rowOff>
    </xdr:to>
    <xdr:graphicFrame>
      <xdr:nvGraphicFramePr>
        <xdr:cNvPr id="1" name="Chart 4"/>
        <xdr:cNvGraphicFramePr/>
      </xdr:nvGraphicFramePr>
      <xdr:xfrm>
        <a:off x="95250" y="3333750"/>
        <a:ext cx="4495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40</xdr:row>
      <xdr:rowOff>114300</xdr:rowOff>
    </xdr:from>
    <xdr:to>
      <xdr:col>1</xdr:col>
      <xdr:colOff>1857375</xdr:colOff>
      <xdr:row>59</xdr:row>
      <xdr:rowOff>85725</xdr:rowOff>
    </xdr:to>
    <xdr:graphicFrame>
      <xdr:nvGraphicFramePr>
        <xdr:cNvPr id="2" name="Chart 32"/>
        <xdr:cNvGraphicFramePr/>
      </xdr:nvGraphicFramePr>
      <xdr:xfrm>
        <a:off x="123825" y="7372350"/>
        <a:ext cx="44481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180975</xdr:colOff>
      <xdr:row>7</xdr:row>
      <xdr:rowOff>0</xdr:rowOff>
    </xdr:from>
    <xdr:to>
      <xdr:col>11</xdr:col>
      <xdr:colOff>581025</xdr:colOff>
      <xdr:row>18</xdr:row>
      <xdr:rowOff>19050</xdr:rowOff>
    </xdr:to>
    <xdr:graphicFrame>
      <xdr:nvGraphicFramePr>
        <xdr:cNvPr id="3" name="Chart 33"/>
        <xdr:cNvGraphicFramePr/>
      </xdr:nvGraphicFramePr>
      <xdr:xfrm>
        <a:off x="8143875" y="1181100"/>
        <a:ext cx="294322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0"/>
  <sheetViews>
    <sheetView tabSelected="1" zoomScale="65" zoomScaleNormal="65" workbookViewId="0" topLeftCell="A1">
      <selection activeCell="A2" sqref="A2"/>
    </sheetView>
  </sheetViews>
  <sheetFormatPr defaultColWidth="9.140625" defaultRowHeight="12.75"/>
  <cols>
    <col min="1" max="1" width="40.7109375" style="0" customWidth="1"/>
    <col min="2" max="2" width="32.7109375" style="2" customWidth="1"/>
    <col min="3" max="3" width="8.57421875" style="2" customWidth="1"/>
    <col min="4" max="4" width="10.140625" style="0" customWidth="1"/>
    <col min="5" max="5" width="9.7109375" style="0" customWidth="1"/>
    <col min="6" max="6" width="9.28125" style="0" customWidth="1"/>
    <col min="7" max="7" width="8.28125" style="0" customWidth="1"/>
    <col min="8" max="8" width="8.140625" style="0" customWidth="1"/>
    <col min="9" max="9" width="8.7109375" style="0" customWidth="1"/>
    <col min="10" max="10" width="10.7109375" style="0" bestFit="1" customWidth="1"/>
    <col min="11" max="11" width="10.57421875" style="0" customWidth="1"/>
    <col min="12" max="12" width="8.8515625" style="2" customWidth="1"/>
    <col min="13" max="13" width="10.7109375" style="2" bestFit="1" customWidth="1"/>
  </cols>
  <sheetData>
    <row r="1" spans="1:6" ht="12.75">
      <c r="A1" s="1" t="s">
        <v>20</v>
      </c>
      <c r="F1" s="2"/>
    </row>
    <row r="2" spans="1:6" ht="13.5" thickBot="1">
      <c r="A2" s="1"/>
      <c r="F2" s="2"/>
    </row>
    <row r="3" spans="1:6" ht="13.5" thickBot="1">
      <c r="A3" s="29" t="s">
        <v>15</v>
      </c>
      <c r="B3" s="8" t="s">
        <v>12</v>
      </c>
      <c r="F3" s="2"/>
    </row>
    <row r="4" spans="2:6" ht="13.5" thickBot="1">
      <c r="B4" s="7" t="s">
        <v>13</v>
      </c>
      <c r="F4" s="2"/>
    </row>
    <row r="5" spans="2:6" ht="13.5" thickBot="1">
      <c r="B5" s="9" t="s">
        <v>14</v>
      </c>
      <c r="F5" s="2"/>
    </row>
    <row r="6" ht="12.75">
      <c r="F6" s="2"/>
    </row>
    <row r="7" spans="1:6" ht="13.5" thickBot="1">
      <c r="A7" s="28"/>
      <c r="F7" s="2"/>
    </row>
    <row r="8" spans="1:7" ht="13.5" thickBot="1">
      <c r="A8" s="74" t="s">
        <v>36</v>
      </c>
      <c r="B8" s="75"/>
      <c r="C8" s="75"/>
      <c r="D8" s="75"/>
      <c r="E8" s="75"/>
      <c r="F8" s="75"/>
      <c r="G8" s="76"/>
    </row>
    <row r="9" spans="1:7" ht="12.75">
      <c r="A9" s="13" t="s">
        <v>21</v>
      </c>
      <c r="B9" s="14" t="s">
        <v>10</v>
      </c>
      <c r="C9" s="14"/>
      <c r="D9" s="14" t="s">
        <v>1</v>
      </c>
      <c r="E9" s="14" t="s">
        <v>17</v>
      </c>
      <c r="F9" s="22">
        <v>71</v>
      </c>
      <c r="G9" s="15" t="s">
        <v>0</v>
      </c>
    </row>
    <row r="10" spans="1:7" ht="12.75">
      <c r="A10" s="16" t="s">
        <v>22</v>
      </c>
      <c r="B10" s="6" t="s">
        <v>10</v>
      </c>
      <c r="C10" s="6"/>
      <c r="D10" s="6" t="s">
        <v>2</v>
      </c>
      <c r="E10" s="6" t="s">
        <v>16</v>
      </c>
      <c r="F10" s="23">
        <v>43</v>
      </c>
      <c r="G10" s="11" t="s">
        <v>0</v>
      </c>
    </row>
    <row r="11" spans="1:7" ht="12.75">
      <c r="A11" s="16" t="s">
        <v>24</v>
      </c>
      <c r="B11" s="6" t="s">
        <v>10</v>
      </c>
      <c r="C11" s="6"/>
      <c r="D11" s="6" t="s">
        <v>23</v>
      </c>
      <c r="E11" s="6"/>
      <c r="F11" s="23">
        <v>70</v>
      </c>
      <c r="G11" s="11" t="s">
        <v>0</v>
      </c>
    </row>
    <row r="12" spans="1:7" ht="12.75">
      <c r="A12" s="16" t="s">
        <v>5</v>
      </c>
      <c r="B12" s="6" t="s">
        <v>9</v>
      </c>
      <c r="C12" s="6"/>
      <c r="D12" s="6" t="s">
        <v>3</v>
      </c>
      <c r="E12" s="6" t="s">
        <v>18</v>
      </c>
      <c r="F12" s="23">
        <v>-20</v>
      </c>
      <c r="G12" s="11" t="s">
        <v>0</v>
      </c>
    </row>
    <row r="13" spans="1:7" ht="12.75">
      <c r="A13" s="16" t="s">
        <v>6</v>
      </c>
      <c r="B13" s="6" t="s">
        <v>9</v>
      </c>
      <c r="C13" s="6"/>
      <c r="D13" s="6" t="s">
        <v>4</v>
      </c>
      <c r="E13" s="6" t="s">
        <v>19</v>
      </c>
      <c r="F13" s="23">
        <v>20</v>
      </c>
      <c r="G13" s="11" t="s">
        <v>0</v>
      </c>
    </row>
    <row r="14" spans="1:7" ht="12.75">
      <c r="A14" s="16" t="s">
        <v>7</v>
      </c>
      <c r="B14" s="6" t="s">
        <v>10</v>
      </c>
      <c r="C14" s="6"/>
      <c r="D14" s="6" t="s">
        <v>8</v>
      </c>
      <c r="E14" s="6"/>
      <c r="F14" s="23">
        <v>-5</v>
      </c>
      <c r="G14" s="11" t="s">
        <v>0</v>
      </c>
    </row>
    <row r="15" spans="1:7" ht="12.75">
      <c r="A15" s="16" t="s">
        <v>30</v>
      </c>
      <c r="B15" s="6" t="s">
        <v>26</v>
      </c>
      <c r="C15" s="6"/>
      <c r="D15" s="6"/>
      <c r="E15" s="6"/>
      <c r="F15" s="4">
        <f>F12</f>
        <v>-20</v>
      </c>
      <c r="G15" s="11" t="s">
        <v>0</v>
      </c>
    </row>
    <row r="16" spans="1:7" ht="12.75">
      <c r="A16" s="16" t="s">
        <v>31</v>
      </c>
      <c r="B16" s="6" t="s">
        <v>27</v>
      </c>
      <c r="C16" s="6"/>
      <c r="D16" s="6"/>
      <c r="E16" s="6"/>
      <c r="F16" s="4">
        <f>F9+F14</f>
        <v>66</v>
      </c>
      <c r="G16" s="11" t="s">
        <v>0</v>
      </c>
    </row>
    <row r="17" spans="1:7" ht="12.75">
      <c r="A17" s="16" t="s">
        <v>33</v>
      </c>
      <c r="B17" s="6" t="s">
        <v>28</v>
      </c>
      <c r="C17" s="6"/>
      <c r="D17" s="6"/>
      <c r="E17" s="6"/>
      <c r="F17" s="4">
        <f>F13</f>
        <v>20</v>
      </c>
      <c r="G17" s="11" t="s">
        <v>0</v>
      </c>
    </row>
    <row r="18" spans="1:7" ht="13.5" thickBot="1">
      <c r="A18" s="17" t="s">
        <v>32</v>
      </c>
      <c r="B18" s="18" t="s">
        <v>29</v>
      </c>
      <c r="C18" s="18"/>
      <c r="D18" s="18"/>
      <c r="E18" s="18"/>
      <c r="F18" s="24">
        <f>F10+F14</f>
        <v>38</v>
      </c>
      <c r="G18" s="12" t="s">
        <v>0</v>
      </c>
    </row>
    <row r="19" spans="1:2" ht="12.75">
      <c r="A19" s="10"/>
      <c r="B19" s="6"/>
    </row>
    <row r="20" ht="13.5" thickBot="1">
      <c r="A20" s="10"/>
    </row>
    <row r="21" spans="3:12" ht="25.5">
      <c r="C21" s="30" t="s">
        <v>40</v>
      </c>
      <c r="D21" s="41" t="s">
        <v>25</v>
      </c>
      <c r="E21" s="79" t="s">
        <v>42</v>
      </c>
      <c r="F21" s="79"/>
      <c r="G21" s="79"/>
      <c r="H21" s="46" t="s">
        <v>11</v>
      </c>
      <c r="I21" s="31" t="s">
        <v>37</v>
      </c>
      <c r="J21" s="32" t="s">
        <v>39</v>
      </c>
      <c r="K21" s="77" t="s">
        <v>45</v>
      </c>
      <c r="L21" s="78" t="s">
        <v>46</v>
      </c>
    </row>
    <row r="22" spans="3:12" ht="13.5" thickBot="1">
      <c r="C22" s="33" t="s">
        <v>41</v>
      </c>
      <c r="D22" s="42" t="s">
        <v>41</v>
      </c>
      <c r="E22" s="3">
        <v>1</v>
      </c>
      <c r="F22" s="3">
        <v>2</v>
      </c>
      <c r="G22" s="3">
        <v>3</v>
      </c>
      <c r="H22" s="47" t="s">
        <v>41</v>
      </c>
      <c r="I22" s="3" t="s">
        <v>38</v>
      </c>
      <c r="J22" s="34" t="s">
        <v>38</v>
      </c>
      <c r="K22" s="33" t="s">
        <v>38</v>
      </c>
      <c r="L22" s="34" t="s">
        <v>38</v>
      </c>
    </row>
    <row r="23" spans="3:12" ht="13.5" thickTop="1">
      <c r="C23" s="35"/>
      <c r="D23" s="43"/>
      <c r="E23" s="27" t="s">
        <v>34</v>
      </c>
      <c r="F23" s="27" t="s">
        <v>34</v>
      </c>
      <c r="G23" s="27" t="s">
        <v>34</v>
      </c>
      <c r="H23" s="48" t="s">
        <v>34</v>
      </c>
      <c r="I23" s="6"/>
      <c r="J23" s="20"/>
      <c r="K23" s="25"/>
      <c r="L23" s="20"/>
    </row>
    <row r="24" spans="3:12" ht="26.25">
      <c r="C24" s="16"/>
      <c r="D24" s="11"/>
      <c r="E24" s="65">
        <v>-0.43</v>
      </c>
      <c r="F24" s="65">
        <v>-0.76</v>
      </c>
      <c r="G24" s="65">
        <v>-1.15</v>
      </c>
      <c r="H24" s="49">
        <v>-0.7</v>
      </c>
      <c r="I24" s="6"/>
      <c r="J24" s="20"/>
      <c r="K24" s="68" t="s">
        <v>44</v>
      </c>
      <c r="L24" s="69">
        <v>245</v>
      </c>
    </row>
    <row r="25" spans="3:12" ht="39">
      <c r="C25" s="16"/>
      <c r="D25" s="11"/>
      <c r="E25" s="66" t="s">
        <v>35</v>
      </c>
      <c r="F25" s="66" t="s">
        <v>35</v>
      </c>
      <c r="G25" s="66" t="s">
        <v>35</v>
      </c>
      <c r="H25" s="48" t="s">
        <v>35</v>
      </c>
      <c r="I25" s="6"/>
      <c r="J25" s="20"/>
      <c r="K25" s="68" t="s">
        <v>43</v>
      </c>
      <c r="L25" s="69">
        <v>4055</v>
      </c>
    </row>
    <row r="26" spans="3:12" ht="13.5" thickBot="1">
      <c r="C26" s="36"/>
      <c r="D26" s="37"/>
      <c r="E26" s="67">
        <v>37</v>
      </c>
      <c r="F26" s="67">
        <v>46</v>
      </c>
      <c r="G26" s="67">
        <v>56</v>
      </c>
      <c r="H26" s="50">
        <v>52</v>
      </c>
      <c r="I26" s="21"/>
      <c r="J26" s="37"/>
      <c r="K26" s="36"/>
      <c r="L26" s="37"/>
    </row>
    <row r="27" spans="1:12" ht="13.5" thickTop="1">
      <c r="A27" s="2"/>
      <c r="C27" s="25">
        <v>-20</v>
      </c>
      <c r="D27" s="44">
        <f>IF((IF((((($F$16-$F$18)/($F$15-$F$17))*C27+$F$16-(($F$16-$F$18)/($F$15-$F$17))*$F$15))&gt;$F$9,$F$9,IF(((($F$16-$F$18)/($F$15-$F$17))*C27+$F$16-(($F$16-$F$18)/($F$15-$F$17))*$F$15)&lt;$F$10,$F$10,(((($F$16-$F$18)/($F$15-$F$17))*C27+$F$16-(($F$16-$F$18)/($F$15-$F$17))*$F$15)))))&gt;$F$11,$F$11,IF((((($F$16-$F$18)/($F$15-$F$17))*C27+$F$16-(($F$16-$F$18)/($F$15-$F$17))*$F$15))&gt;$F$9,$F$9,IF(((($F$16-$F$18)/($F$15-$F$17))*C27+$F$16-(($F$16-$F$18)/($F$15-$F$17))*$F$15)&lt;$F$10,$F$10,(((($F$16-$F$18)/($F$15-$F$17))*C27+$F$16-(($F$16-$F$18)/($F$15-$F$17))*$F$15)))))</f>
        <v>66</v>
      </c>
      <c r="E27" s="38">
        <f>ROUND($E$24*C27+$E$26,0)</f>
        <v>46</v>
      </c>
      <c r="F27" s="38">
        <f>ROUND($F$24*C27+$F$26,0)</f>
        <v>61</v>
      </c>
      <c r="G27" s="38">
        <f>ROUND($G$24*C27+$G$26,0)</f>
        <v>79</v>
      </c>
      <c r="H27" s="51">
        <f>ROUND($H$24*C27+$H$26,0)</f>
        <v>66</v>
      </c>
      <c r="I27" s="6">
        <v>685</v>
      </c>
      <c r="J27" s="5">
        <f>VLOOKUP(H27,$G$27:$I$74,3,FALSE)</f>
        <v>755</v>
      </c>
      <c r="K27" s="70">
        <f>((I27+$L$24)*$L$25)/((I27+$L$24)+$L$25)</f>
        <v>756.4994984954865</v>
      </c>
      <c r="L27" s="71">
        <f>K27-J27</f>
        <v>1.4994984954864776</v>
      </c>
    </row>
    <row r="28" spans="1:12" ht="12.75">
      <c r="A28" s="2"/>
      <c r="C28" s="25">
        <v>-19</v>
      </c>
      <c r="D28" s="44">
        <f>IF((IF((((($F$16-$F$18)/($F$15-$F$17))*C28+$F$16-(($F$16-$F$18)/($F$15-$F$17))*$F$15))&gt;$F$9,$F$9,IF(((($F$16-$F$18)/($F$15-$F$17))*C28+$F$16-(($F$16-$F$18)/($F$15-$F$17))*$F$15)&lt;$F$10,$F$10,(((($F$16-$F$18)/($F$15-$F$17))*C28+$F$16-(($F$16-$F$18)/($F$15-$F$17))*$F$15)))))&gt;$F$11,$F$11,IF((((($F$16-$F$18)/($F$15-$F$17))*C28+$F$16-(($F$16-$F$18)/($F$15-$F$17))*$F$15))&gt;$F$9,$F$9,IF(((($F$16-$F$18)/($F$15-$F$17))*C28+$F$16-(($F$16-$F$18)/($F$15-$F$17))*$F$15)&lt;$F$10,$F$10,(((($F$16-$F$18)/($F$15-$F$17))*C28+$F$16-(($F$16-$F$18)/($F$15-$F$17))*$F$15)))))</f>
        <v>65.3</v>
      </c>
      <c r="E28" s="38">
        <f aca="true" t="shared" si="0" ref="E28:E74">ROUND($E$24*C28+$E$26,0)</f>
        <v>45</v>
      </c>
      <c r="F28" s="38">
        <f aca="true" t="shared" si="1" ref="F28:F74">ROUND($F$24*C28+$F$26,0)</f>
        <v>60</v>
      </c>
      <c r="G28" s="38">
        <f aca="true" t="shared" si="2" ref="G28:G74">ROUND($G$24*C28+$G$26,0)</f>
        <v>78</v>
      </c>
      <c r="H28" s="51">
        <f aca="true" t="shared" si="3" ref="H28:H74">ROUND($H$24*C28+$H$26,0)</f>
        <v>65</v>
      </c>
      <c r="I28" s="6">
        <v>692</v>
      </c>
      <c r="J28" s="5">
        <f aca="true" t="shared" si="4" ref="J28:J74">VLOOKUP(H28,$G$27:$I$74,3,FALSE)</f>
        <v>762</v>
      </c>
      <c r="K28" s="70">
        <f>((I28+$L$24)*$L$25)/((I28+$L$24)+$L$25)</f>
        <v>761.1247996794872</v>
      </c>
      <c r="L28" s="71">
        <f>K28-J28</f>
        <v>-0.8752003205128176</v>
      </c>
    </row>
    <row r="29" spans="1:12" ht="12.75">
      <c r="A29" s="2"/>
      <c r="C29" s="25">
        <v>-18</v>
      </c>
      <c r="D29" s="44">
        <f>IF((IF((((($F$16-$F$18)/($F$15-$F$17))*C29+$F$16-(($F$16-$F$18)/($F$15-$F$17))*$F$15))&gt;$F$9,$F$9,IF(((($F$16-$F$18)/($F$15-$F$17))*C29+$F$16-(($F$16-$F$18)/($F$15-$F$17))*$F$15)&lt;$F$10,$F$10,(((($F$16-$F$18)/($F$15-$F$17))*C29+$F$16-(($F$16-$F$18)/($F$15-$F$17))*$F$15)))))&gt;$F$11,$F$11,IF((((($F$16-$F$18)/($F$15-$F$17))*C29+$F$16-(($F$16-$F$18)/($F$15-$F$17))*$F$15))&gt;$F$9,$F$9,IF(((($F$16-$F$18)/($F$15-$F$17))*C29+$F$16-(($F$16-$F$18)/($F$15-$F$17))*$F$15)&lt;$F$10,$F$10,(((($F$16-$F$18)/($F$15-$F$17))*C29+$F$16-(($F$16-$F$18)/($F$15-$F$17))*$F$15)))))</f>
        <v>64.6</v>
      </c>
      <c r="E29" s="38">
        <f t="shared" si="0"/>
        <v>45</v>
      </c>
      <c r="F29" s="38">
        <f t="shared" si="1"/>
        <v>60</v>
      </c>
      <c r="G29" s="38">
        <f t="shared" si="2"/>
        <v>77</v>
      </c>
      <c r="H29" s="51">
        <f t="shared" si="3"/>
        <v>65</v>
      </c>
      <c r="I29" s="6">
        <v>698</v>
      </c>
      <c r="J29" s="5">
        <f t="shared" si="4"/>
        <v>762</v>
      </c>
      <c r="K29" s="70">
        <f>((I29+$L$24)*$L$25)/((I29+$L$24)+$L$25)</f>
        <v>765.079031612645</v>
      </c>
      <c r="L29" s="71">
        <f>K29-J29</f>
        <v>3.0790316126450534</v>
      </c>
    </row>
    <row r="30" spans="1:12" ht="12.75">
      <c r="A30" s="2"/>
      <c r="C30" s="25">
        <v>-17</v>
      </c>
      <c r="D30" s="44">
        <f>IF((IF((((($F$16-$F$18)/($F$15-$F$17))*C30+$F$16-(($F$16-$F$18)/($F$15-$F$17))*$F$15))&gt;$F$9,$F$9,IF(((($F$16-$F$18)/($F$15-$F$17))*C30+$F$16-(($F$16-$F$18)/($F$15-$F$17))*$F$15)&lt;$F$10,$F$10,(((($F$16-$F$18)/($F$15-$F$17))*C30+$F$16-(($F$16-$F$18)/($F$15-$F$17))*$F$15)))))&gt;$F$11,$F$11,IF((((($F$16-$F$18)/($F$15-$F$17))*C30+$F$16-(($F$16-$F$18)/($F$15-$F$17))*$F$15))&gt;$F$9,$F$9,IF(((($F$16-$F$18)/($F$15-$F$17))*C30+$F$16-(($F$16-$F$18)/($F$15-$F$17))*$F$15)&lt;$F$10,$F$10,(((($F$16-$F$18)/($F$15-$F$17))*C30+$F$16-(($F$16-$F$18)/($F$15-$F$17))*$F$15)))))</f>
        <v>63.900000000000006</v>
      </c>
      <c r="E30" s="38">
        <f t="shared" si="0"/>
        <v>44</v>
      </c>
      <c r="F30" s="38">
        <f t="shared" si="1"/>
        <v>59</v>
      </c>
      <c r="G30" s="38">
        <f t="shared" si="2"/>
        <v>76</v>
      </c>
      <c r="H30" s="51">
        <f t="shared" si="3"/>
        <v>64</v>
      </c>
      <c r="I30" s="6">
        <v>704</v>
      </c>
      <c r="J30" s="5">
        <f t="shared" si="4"/>
        <v>768</v>
      </c>
      <c r="K30" s="70">
        <f>((I30+$L$24)*$L$25)/((I30+$L$24)+$L$25)</f>
        <v>769.0237809752198</v>
      </c>
      <c r="L30" s="71">
        <f>K30-J30</f>
        <v>1.023780975219779</v>
      </c>
    </row>
    <row r="31" spans="1:12" ht="12.75">
      <c r="A31" s="2"/>
      <c r="C31" s="25">
        <v>-16</v>
      </c>
      <c r="D31" s="44">
        <f>IF((IF((((($F$16-$F$18)/($F$15-$F$17))*C31+$F$16-(($F$16-$F$18)/($F$15-$F$17))*$F$15))&gt;$F$9,$F$9,IF(((($F$16-$F$18)/($F$15-$F$17))*C31+$F$16-(($F$16-$F$18)/($F$15-$F$17))*$F$15)&lt;$F$10,$F$10,(((($F$16-$F$18)/($F$15-$F$17))*C31+$F$16-(($F$16-$F$18)/($F$15-$F$17))*$F$15)))))&gt;$F$11,$F$11,IF((((($F$16-$F$18)/($F$15-$F$17))*C31+$F$16-(($F$16-$F$18)/($F$15-$F$17))*$F$15))&gt;$F$9,$F$9,IF(((($F$16-$F$18)/($F$15-$F$17))*C31+$F$16-(($F$16-$F$18)/($F$15-$F$17))*$F$15)&lt;$F$10,$F$10,(((($F$16-$F$18)/($F$15-$F$17))*C31+$F$16-(($F$16-$F$18)/($F$15-$F$17))*$F$15)))))</f>
        <v>63.2</v>
      </c>
      <c r="E31" s="38">
        <f t="shared" si="0"/>
        <v>44</v>
      </c>
      <c r="F31" s="38">
        <f t="shared" si="1"/>
        <v>58</v>
      </c>
      <c r="G31" s="38">
        <f t="shared" si="2"/>
        <v>74</v>
      </c>
      <c r="H31" s="51">
        <f t="shared" si="3"/>
        <v>63</v>
      </c>
      <c r="I31" s="6">
        <v>710</v>
      </c>
      <c r="J31" s="5">
        <f t="shared" si="4"/>
        <v>775</v>
      </c>
      <c r="K31" s="70">
        <f>((I31+$L$24)*$L$25)/((I31+$L$24)+$L$25)</f>
        <v>772.9590818363273</v>
      </c>
      <c r="L31" s="71">
        <f>K31-J31</f>
        <v>-2.0409181636727</v>
      </c>
    </row>
    <row r="32" spans="1:12" ht="12.75">
      <c r="A32" s="2"/>
      <c r="C32" s="25">
        <v>-15</v>
      </c>
      <c r="D32" s="44">
        <f>IF((IF((((($F$16-$F$18)/($F$15-$F$17))*C32+$F$16-(($F$16-$F$18)/($F$15-$F$17))*$F$15))&gt;$F$9,$F$9,IF(((($F$16-$F$18)/($F$15-$F$17))*C32+$F$16-(($F$16-$F$18)/($F$15-$F$17))*$F$15)&lt;$F$10,$F$10,(((($F$16-$F$18)/($F$15-$F$17))*C32+$F$16-(($F$16-$F$18)/($F$15-$F$17))*$F$15)))))&gt;$F$11,$F$11,IF((((($F$16-$F$18)/($F$15-$F$17))*C32+$F$16-(($F$16-$F$18)/($F$15-$F$17))*$F$15))&gt;$F$9,$F$9,IF(((($F$16-$F$18)/($F$15-$F$17))*C32+$F$16-(($F$16-$F$18)/($F$15-$F$17))*$F$15)&lt;$F$10,$F$10,(((($F$16-$F$18)/($F$15-$F$17))*C32+$F$16-(($F$16-$F$18)/($F$15-$F$17))*$F$15)))))</f>
        <v>62.5</v>
      </c>
      <c r="E32" s="38">
        <f t="shared" si="0"/>
        <v>43</v>
      </c>
      <c r="F32" s="38">
        <f t="shared" si="1"/>
        <v>57</v>
      </c>
      <c r="G32" s="38">
        <f t="shared" si="2"/>
        <v>73</v>
      </c>
      <c r="H32" s="51">
        <f t="shared" si="3"/>
        <v>63</v>
      </c>
      <c r="I32" s="6">
        <v>717</v>
      </c>
      <c r="J32" s="5">
        <f t="shared" si="4"/>
        <v>775</v>
      </c>
      <c r="K32" s="70">
        <f>((I32+$L$24)*$L$25)/((I32+$L$24)+$L$25)</f>
        <v>777.5383695435519</v>
      </c>
      <c r="L32" s="71">
        <f>K32-J32</f>
        <v>2.5383695435518803</v>
      </c>
    </row>
    <row r="33" spans="1:12" ht="12.75">
      <c r="A33" s="2"/>
      <c r="C33" s="25">
        <v>-14</v>
      </c>
      <c r="D33" s="44">
        <f>IF((IF((((($F$16-$F$18)/($F$15-$F$17))*C33+$F$16-(($F$16-$F$18)/($F$15-$F$17))*$F$15))&gt;$F$9,$F$9,IF(((($F$16-$F$18)/($F$15-$F$17))*C33+$F$16-(($F$16-$F$18)/($F$15-$F$17))*$F$15)&lt;$F$10,$F$10,(((($F$16-$F$18)/($F$15-$F$17))*C33+$F$16-(($F$16-$F$18)/($F$15-$F$17))*$F$15)))))&gt;$F$11,$F$11,IF((((($F$16-$F$18)/($F$15-$F$17))*C33+$F$16-(($F$16-$F$18)/($F$15-$F$17))*$F$15))&gt;$F$9,$F$9,IF(((($F$16-$F$18)/($F$15-$F$17))*C33+$F$16-(($F$16-$F$18)/($F$15-$F$17))*$F$15)&lt;$F$10,$F$10,(((($F$16-$F$18)/($F$15-$F$17))*C33+$F$16-(($F$16-$F$18)/($F$15-$F$17))*$F$15)))))</f>
        <v>61.8</v>
      </c>
      <c r="E33" s="38">
        <f t="shared" si="0"/>
        <v>43</v>
      </c>
      <c r="F33" s="38">
        <f t="shared" si="1"/>
        <v>57</v>
      </c>
      <c r="G33" s="38">
        <f t="shared" si="2"/>
        <v>72</v>
      </c>
      <c r="H33" s="51">
        <f t="shared" si="3"/>
        <v>62</v>
      </c>
      <c r="I33" s="6">
        <v>723</v>
      </c>
      <c r="J33" s="5">
        <f t="shared" si="4"/>
        <v>782</v>
      </c>
      <c r="K33" s="70">
        <f>((I33+$L$24)*$L$25)/((I33+$L$24)+$L$25)</f>
        <v>781.4533147521402</v>
      </c>
      <c r="L33" s="71">
        <f>K33-J33</f>
        <v>-0.5466852478598412</v>
      </c>
    </row>
    <row r="34" spans="1:12" ht="12.75">
      <c r="A34" s="2"/>
      <c r="C34" s="25">
        <v>-13</v>
      </c>
      <c r="D34" s="44">
        <f>IF((IF((((($F$16-$F$18)/($F$15-$F$17))*C34+$F$16-(($F$16-$F$18)/($F$15-$F$17))*$F$15))&gt;$F$9,$F$9,IF(((($F$16-$F$18)/($F$15-$F$17))*C34+$F$16-(($F$16-$F$18)/($F$15-$F$17))*$F$15)&lt;$F$10,$F$10,(((($F$16-$F$18)/($F$15-$F$17))*C34+$F$16-(($F$16-$F$18)/($F$15-$F$17))*$F$15)))))&gt;$F$11,$F$11,IF((((($F$16-$F$18)/($F$15-$F$17))*C34+$F$16-(($F$16-$F$18)/($F$15-$F$17))*$F$15))&gt;$F$9,$F$9,IF(((($F$16-$F$18)/($F$15-$F$17))*C34+$F$16-(($F$16-$F$18)/($F$15-$F$17))*$F$15)&lt;$F$10,$F$10,(((($F$16-$F$18)/($F$15-$F$17))*C34+$F$16-(($F$16-$F$18)/($F$15-$F$17))*$F$15)))))</f>
        <v>61.099999999999994</v>
      </c>
      <c r="E34" s="38">
        <f t="shared" si="0"/>
        <v>43</v>
      </c>
      <c r="F34" s="38">
        <f t="shared" si="1"/>
        <v>56</v>
      </c>
      <c r="G34" s="38">
        <f t="shared" si="2"/>
        <v>71</v>
      </c>
      <c r="H34" s="51">
        <f t="shared" si="3"/>
        <v>61</v>
      </c>
      <c r="I34" s="6">
        <v>729</v>
      </c>
      <c r="J34" s="5">
        <f t="shared" si="4"/>
        <v>789</v>
      </c>
      <c r="K34" s="70">
        <f>((I34+$L$24)*$L$25)/((I34+$L$24)+$L$25)</f>
        <v>785.3589182740108</v>
      </c>
      <c r="L34" s="71">
        <f>K34-J34</f>
        <v>-3.6410817259892383</v>
      </c>
    </row>
    <row r="35" spans="1:12" ht="12.75">
      <c r="A35" s="2"/>
      <c r="C35" s="25">
        <v>-12</v>
      </c>
      <c r="D35" s="44">
        <f>IF((IF((((($F$16-$F$18)/($F$15-$F$17))*C35+$F$16-(($F$16-$F$18)/($F$15-$F$17))*$F$15))&gt;$F$9,$F$9,IF(((($F$16-$F$18)/($F$15-$F$17))*C35+$F$16-(($F$16-$F$18)/($F$15-$F$17))*$F$15)&lt;$F$10,$F$10,(((($F$16-$F$18)/($F$15-$F$17))*C35+$F$16-(($F$16-$F$18)/($F$15-$F$17))*$F$15)))))&gt;$F$11,$F$11,IF((((($F$16-$F$18)/($F$15-$F$17))*C35+$F$16-(($F$16-$F$18)/($F$15-$F$17))*$F$15))&gt;$F$9,$F$9,IF(((($F$16-$F$18)/($F$15-$F$17))*C35+$F$16-(($F$16-$F$18)/($F$15-$F$17))*$F$15)&lt;$F$10,$F$10,(((($F$16-$F$18)/($F$15-$F$17))*C35+$F$16-(($F$16-$F$18)/($F$15-$F$17))*$F$15)))))</f>
        <v>60.400000000000006</v>
      </c>
      <c r="E35" s="38">
        <f t="shared" si="0"/>
        <v>42</v>
      </c>
      <c r="F35" s="38">
        <f t="shared" si="1"/>
        <v>55</v>
      </c>
      <c r="G35" s="38">
        <f t="shared" si="2"/>
        <v>70</v>
      </c>
      <c r="H35" s="54">
        <f t="shared" si="3"/>
        <v>60</v>
      </c>
      <c r="I35" s="6">
        <v>735</v>
      </c>
      <c r="J35" s="5" t="e">
        <f t="shared" si="4"/>
        <v>#N/A</v>
      </c>
      <c r="K35" s="70">
        <f>((I35+$L$24)*$L$25)/((I35+$L$24)+$L$25)</f>
        <v>789.2552135054617</v>
      </c>
      <c r="L35" s="71" t="e">
        <f>K35-J35</f>
        <v>#N/A</v>
      </c>
    </row>
    <row r="36" spans="1:12" ht="12.75">
      <c r="A36" s="2"/>
      <c r="C36" s="25">
        <v>-11</v>
      </c>
      <c r="D36" s="44">
        <f>IF((IF((((($F$16-$F$18)/($F$15-$F$17))*C36+$F$16-(($F$16-$F$18)/($F$15-$F$17))*$F$15))&gt;$F$9,$F$9,IF(((($F$16-$F$18)/($F$15-$F$17))*C36+$F$16-(($F$16-$F$18)/($F$15-$F$17))*$F$15)&lt;$F$10,$F$10,(((($F$16-$F$18)/($F$15-$F$17))*C36+$F$16-(($F$16-$F$18)/($F$15-$F$17))*$F$15)))))&gt;$F$11,$F$11,IF((((($F$16-$F$18)/($F$15-$F$17))*C36+$F$16-(($F$16-$F$18)/($F$15-$F$17))*$F$15))&gt;$F$9,$F$9,IF(((($F$16-$F$18)/($F$15-$F$17))*C36+$F$16-(($F$16-$F$18)/($F$15-$F$17))*$F$15)&lt;$F$10,$F$10,(((($F$16-$F$18)/($F$15-$F$17))*C36+$F$16-(($F$16-$F$18)/($F$15-$F$17))*$F$15)))))</f>
        <v>59.7</v>
      </c>
      <c r="E36" s="38">
        <f t="shared" si="0"/>
        <v>42</v>
      </c>
      <c r="F36" s="38">
        <f t="shared" si="1"/>
        <v>54</v>
      </c>
      <c r="G36" s="38">
        <f t="shared" si="2"/>
        <v>69</v>
      </c>
      <c r="H36" s="51">
        <f t="shared" si="3"/>
        <v>60</v>
      </c>
      <c r="I36" s="6">
        <v>742</v>
      </c>
      <c r="J36" s="5" t="e">
        <f t="shared" si="4"/>
        <v>#N/A</v>
      </c>
      <c r="K36" s="70">
        <f>((I36+$L$24)*$L$25)/((I36+$L$24)+$L$25)</f>
        <v>793.7891709639032</v>
      </c>
      <c r="L36" s="71" t="e">
        <f>K36-J36</f>
        <v>#N/A</v>
      </c>
    </row>
    <row r="37" spans="1:12" ht="12.75">
      <c r="A37" s="2"/>
      <c r="B37" s="19"/>
      <c r="C37" s="25">
        <v>-10</v>
      </c>
      <c r="D37" s="44">
        <f>IF((IF((((($F$16-$F$18)/($F$15-$F$17))*C37+$F$16-(($F$16-$F$18)/($F$15-$F$17))*$F$15))&gt;$F$9,$F$9,IF(((($F$16-$F$18)/($F$15-$F$17))*C37+$F$16-(($F$16-$F$18)/($F$15-$F$17))*$F$15)&lt;$F$10,$F$10,(((($F$16-$F$18)/($F$15-$F$17))*C37+$F$16-(($F$16-$F$18)/($F$15-$F$17))*$F$15)))))&gt;$F$11,$F$11,IF((((($F$16-$F$18)/($F$15-$F$17))*C37+$F$16-(($F$16-$F$18)/($F$15-$F$17))*$F$15))&gt;$F$9,$F$9,IF(((($F$16-$F$18)/($F$15-$F$17))*C37+$F$16-(($F$16-$F$18)/($F$15-$F$17))*$F$15)&lt;$F$10,$F$10,(((($F$16-$F$18)/($F$15-$F$17))*C37+$F$16-(($F$16-$F$18)/($F$15-$F$17))*$F$15)))))</f>
        <v>59</v>
      </c>
      <c r="E37" s="38">
        <f t="shared" si="0"/>
        <v>41</v>
      </c>
      <c r="F37" s="38">
        <f t="shared" si="1"/>
        <v>54</v>
      </c>
      <c r="G37" s="38">
        <f t="shared" si="2"/>
        <v>68</v>
      </c>
      <c r="H37" s="51">
        <f t="shared" si="3"/>
        <v>59</v>
      </c>
      <c r="I37" s="6">
        <v>748</v>
      </c>
      <c r="J37" s="5">
        <f t="shared" si="4"/>
        <v>796</v>
      </c>
      <c r="K37" s="70">
        <f>((I37+$L$24)*$L$25)/((I37+$L$24)+$L$25)</f>
        <v>797.665412044374</v>
      </c>
      <c r="L37" s="71">
        <f>K37-J37</f>
        <v>1.6654120443739657</v>
      </c>
    </row>
    <row r="38" spans="1:12" ht="12.75">
      <c r="A38" s="2"/>
      <c r="C38" s="25">
        <v>-9</v>
      </c>
      <c r="D38" s="44">
        <f>IF((IF((((($F$16-$F$18)/($F$15-$F$17))*C38+$F$16-(($F$16-$F$18)/($F$15-$F$17))*$F$15))&gt;$F$9,$F$9,IF(((($F$16-$F$18)/($F$15-$F$17))*C38+$F$16-(($F$16-$F$18)/($F$15-$F$17))*$F$15)&lt;$F$10,$F$10,(((($F$16-$F$18)/($F$15-$F$17))*C38+$F$16-(($F$16-$F$18)/($F$15-$F$17))*$F$15)))))&gt;$F$11,$F$11,IF((((($F$16-$F$18)/($F$15-$F$17))*C38+$F$16-(($F$16-$F$18)/($F$15-$F$17))*$F$15))&gt;$F$9,$F$9,IF(((($F$16-$F$18)/($F$15-$F$17))*C38+$F$16-(($F$16-$F$18)/($F$15-$F$17))*$F$15)&lt;$F$10,$F$10,(((($F$16-$F$18)/($F$15-$F$17))*C38+$F$16-(($F$16-$F$18)/($F$15-$F$17))*$F$15)))))</f>
        <v>58.3</v>
      </c>
      <c r="E38" s="38">
        <f t="shared" si="0"/>
        <v>41</v>
      </c>
      <c r="F38" s="38">
        <f t="shared" si="1"/>
        <v>53</v>
      </c>
      <c r="G38" s="38">
        <f t="shared" si="2"/>
        <v>66</v>
      </c>
      <c r="H38" s="51">
        <f t="shared" si="3"/>
        <v>58</v>
      </c>
      <c r="I38" s="6">
        <v>755</v>
      </c>
      <c r="J38" s="5">
        <f t="shared" si="4"/>
        <v>803</v>
      </c>
      <c r="K38" s="70">
        <f>((I38+$L$24)*$L$25)/((I38+$L$24)+$L$25)</f>
        <v>802.1760633036597</v>
      </c>
      <c r="L38" s="71">
        <f>K38-J38</f>
        <v>-0.8239366963402972</v>
      </c>
    </row>
    <row r="39" spans="1:12" ht="12.75">
      <c r="A39" s="2"/>
      <c r="C39" s="25">
        <v>-8</v>
      </c>
      <c r="D39" s="44">
        <f>IF((IF((((($F$16-$F$18)/($F$15-$F$17))*C39+$F$16-(($F$16-$F$18)/($F$15-$F$17))*$F$15))&gt;$F$9,$F$9,IF(((($F$16-$F$18)/($F$15-$F$17))*C39+$F$16-(($F$16-$F$18)/($F$15-$F$17))*$F$15)&lt;$F$10,$F$10,(((($F$16-$F$18)/($F$15-$F$17))*C39+$F$16-(($F$16-$F$18)/($F$15-$F$17))*$F$15)))))&gt;$F$11,$F$11,IF((((($F$16-$F$18)/($F$15-$F$17))*C39+$F$16-(($F$16-$F$18)/($F$15-$F$17))*$F$15))&gt;$F$9,$F$9,IF(((($F$16-$F$18)/($F$15-$F$17))*C39+$F$16-(($F$16-$F$18)/($F$15-$F$17))*$F$15)&lt;$F$10,$F$10,(((($F$16-$F$18)/($F$15-$F$17))*C39+$F$16-(($F$16-$F$18)/($F$15-$F$17))*$F$15)))))</f>
        <v>57.599999999999994</v>
      </c>
      <c r="E39" s="38">
        <f t="shared" si="0"/>
        <v>40</v>
      </c>
      <c r="F39" s="38">
        <f t="shared" si="1"/>
        <v>52</v>
      </c>
      <c r="G39" s="38">
        <f t="shared" si="2"/>
        <v>65</v>
      </c>
      <c r="H39" s="51">
        <f t="shared" si="3"/>
        <v>58</v>
      </c>
      <c r="I39" s="6">
        <v>762</v>
      </c>
      <c r="J39" s="5">
        <f t="shared" si="4"/>
        <v>803</v>
      </c>
      <c r="K39" s="70">
        <f>((I39+$L$24)*$L$25)/((I39+$L$24)+$L$25)</f>
        <v>806.674239431055</v>
      </c>
      <c r="L39" s="71">
        <f>K39-J39</f>
        <v>3.674239431054957</v>
      </c>
    </row>
    <row r="40" spans="1:12" ht="12.75">
      <c r="A40" s="2"/>
      <c r="C40" s="25">
        <v>-7</v>
      </c>
      <c r="D40" s="44">
        <f>IF((IF((((($F$16-$F$18)/($F$15-$F$17))*C40+$F$16-(($F$16-$F$18)/($F$15-$F$17))*$F$15))&gt;$F$9,$F$9,IF(((($F$16-$F$18)/($F$15-$F$17))*C40+$F$16-(($F$16-$F$18)/($F$15-$F$17))*$F$15)&lt;$F$10,$F$10,(((($F$16-$F$18)/($F$15-$F$17))*C40+$F$16-(($F$16-$F$18)/($F$15-$F$17))*$F$15)))))&gt;$F$11,$F$11,IF((((($F$16-$F$18)/($F$15-$F$17))*C40+$F$16-(($F$16-$F$18)/($F$15-$F$17))*$F$15))&gt;$F$9,$F$9,IF(((($F$16-$F$18)/($F$15-$F$17))*C40+$F$16-(($F$16-$F$18)/($F$15-$F$17))*$F$15)&lt;$F$10,$F$10,(((($F$16-$F$18)/($F$15-$F$17))*C40+$F$16-(($F$16-$F$18)/($F$15-$F$17))*$F$15)))))</f>
        <v>56.900000000000006</v>
      </c>
      <c r="E40" s="38">
        <f t="shared" si="0"/>
        <v>40</v>
      </c>
      <c r="F40" s="38">
        <f t="shared" si="1"/>
        <v>51</v>
      </c>
      <c r="G40" s="38">
        <f t="shared" si="2"/>
        <v>64</v>
      </c>
      <c r="H40" s="51">
        <f t="shared" si="3"/>
        <v>57</v>
      </c>
      <c r="I40" s="6">
        <v>768</v>
      </c>
      <c r="J40" s="5">
        <f t="shared" si="4"/>
        <v>809</v>
      </c>
      <c r="K40" s="70">
        <f>((I40+$L$24)*$L$25)/((I40+$L$24)+$L$25)</f>
        <v>810.5199289660616</v>
      </c>
      <c r="L40" s="71">
        <f>K40-J40</f>
        <v>1.5199289660615705</v>
      </c>
    </row>
    <row r="41" spans="1:12" ht="12.75">
      <c r="A41" s="2"/>
      <c r="C41" s="25">
        <v>-6</v>
      </c>
      <c r="D41" s="44">
        <f>IF((IF((((($F$16-$F$18)/($F$15-$F$17))*C41+$F$16-(($F$16-$F$18)/($F$15-$F$17))*$F$15))&gt;$F$9,$F$9,IF(((($F$16-$F$18)/($F$15-$F$17))*C41+$F$16-(($F$16-$F$18)/($F$15-$F$17))*$F$15)&lt;$F$10,$F$10,(((($F$16-$F$18)/($F$15-$F$17))*C41+$F$16-(($F$16-$F$18)/($F$15-$F$17))*$F$15)))))&gt;$F$11,$F$11,IF((((($F$16-$F$18)/($F$15-$F$17))*C41+$F$16-(($F$16-$F$18)/($F$15-$F$17))*$F$15))&gt;$F$9,$F$9,IF(((($F$16-$F$18)/($F$15-$F$17))*C41+$F$16-(($F$16-$F$18)/($F$15-$F$17))*$F$15)&lt;$F$10,$F$10,(((($F$16-$F$18)/($F$15-$F$17))*C41+$F$16-(($F$16-$F$18)/($F$15-$F$17))*$F$15)))))</f>
        <v>56.2</v>
      </c>
      <c r="E41" s="38">
        <f t="shared" si="0"/>
        <v>40</v>
      </c>
      <c r="F41" s="38">
        <f t="shared" si="1"/>
        <v>51</v>
      </c>
      <c r="G41" s="38">
        <f t="shared" si="2"/>
        <v>63</v>
      </c>
      <c r="H41" s="51">
        <f t="shared" si="3"/>
        <v>56</v>
      </c>
      <c r="I41" s="6">
        <v>775</v>
      </c>
      <c r="J41" s="5">
        <f t="shared" si="4"/>
        <v>816</v>
      </c>
      <c r="K41" s="70">
        <f>((I41+$L$24)*$L$25)/((I41+$L$24)+$L$25)</f>
        <v>814.9950738916256</v>
      </c>
      <c r="L41" s="71">
        <f>K41-J41</f>
        <v>-1.004926108374434</v>
      </c>
    </row>
    <row r="42" spans="1:12" ht="12.75">
      <c r="A42" s="2"/>
      <c r="C42" s="25">
        <v>-5</v>
      </c>
      <c r="D42" s="44">
        <f>IF((IF((((($F$16-$F$18)/($F$15-$F$17))*C42+$F$16-(($F$16-$F$18)/($F$15-$F$17))*$F$15))&gt;$F$9,$F$9,IF(((($F$16-$F$18)/($F$15-$F$17))*C42+$F$16-(($F$16-$F$18)/($F$15-$F$17))*$F$15)&lt;$F$10,$F$10,(((($F$16-$F$18)/($F$15-$F$17))*C42+$F$16-(($F$16-$F$18)/($F$15-$F$17))*$F$15)))))&gt;$F$11,$F$11,IF((((($F$16-$F$18)/($F$15-$F$17))*C42+$F$16-(($F$16-$F$18)/($F$15-$F$17))*$F$15))&gt;$F$9,$F$9,IF(((($F$16-$F$18)/($F$15-$F$17))*C42+$F$16-(($F$16-$F$18)/($F$15-$F$17))*$F$15)&lt;$F$10,$F$10,(((($F$16-$F$18)/($F$15-$F$17))*C42+$F$16-(($F$16-$F$18)/($F$15-$F$17))*$F$15)))))</f>
        <v>55.5</v>
      </c>
      <c r="E42" s="38">
        <f t="shared" si="0"/>
        <v>39</v>
      </c>
      <c r="F42" s="38">
        <f t="shared" si="1"/>
        <v>50</v>
      </c>
      <c r="G42" s="38">
        <f t="shared" si="2"/>
        <v>62</v>
      </c>
      <c r="H42" s="51">
        <f t="shared" si="3"/>
        <v>56</v>
      </c>
      <c r="I42" s="6">
        <v>782</v>
      </c>
      <c r="J42" s="5">
        <f t="shared" si="4"/>
        <v>816</v>
      </c>
      <c r="K42" s="70">
        <f>((I42+$L$24)*$L$25)/((I42+$L$24)+$L$25)</f>
        <v>819.4578905942542</v>
      </c>
      <c r="L42" s="71">
        <f>K42-J42</f>
        <v>3.457890594254195</v>
      </c>
    </row>
    <row r="43" spans="1:12" ht="12.75">
      <c r="A43" s="2"/>
      <c r="C43" s="25">
        <v>-4</v>
      </c>
      <c r="D43" s="44">
        <f>IF((IF((((($F$16-$F$18)/($F$15-$F$17))*C43+$F$16-(($F$16-$F$18)/($F$15-$F$17))*$F$15))&gt;$F$9,$F$9,IF(((($F$16-$F$18)/($F$15-$F$17))*C43+$F$16-(($F$16-$F$18)/($F$15-$F$17))*$F$15)&lt;$F$10,$F$10,(((($F$16-$F$18)/($F$15-$F$17))*C43+$F$16-(($F$16-$F$18)/($F$15-$F$17))*$F$15)))))&gt;$F$11,$F$11,IF((((($F$16-$F$18)/($F$15-$F$17))*C43+$F$16-(($F$16-$F$18)/($F$15-$F$17))*$F$15))&gt;$F$9,$F$9,IF(((($F$16-$F$18)/($F$15-$F$17))*C43+$F$16-(($F$16-$F$18)/($F$15-$F$17))*$F$15)&lt;$F$10,$F$10,(((($F$16-$F$18)/($F$15-$F$17))*C43+$F$16-(($F$16-$F$18)/($F$15-$F$17))*$F$15)))))</f>
        <v>54.8</v>
      </c>
      <c r="E43" s="38">
        <f t="shared" si="0"/>
        <v>39</v>
      </c>
      <c r="F43" s="38">
        <f t="shared" si="1"/>
        <v>49</v>
      </c>
      <c r="G43" s="38">
        <f t="shared" si="2"/>
        <v>61</v>
      </c>
      <c r="H43" s="54">
        <f t="shared" si="3"/>
        <v>55</v>
      </c>
      <c r="I43" s="6">
        <v>789</v>
      </c>
      <c r="J43" s="5">
        <f t="shared" si="4"/>
        <v>824</v>
      </c>
      <c r="K43" s="70">
        <f>((I43+$L$24)*$L$25)/((I43+$L$24)+$L$25)</f>
        <v>823.9084299469444</v>
      </c>
      <c r="L43" s="71">
        <f>K43-J43</f>
        <v>-0.0915700530556478</v>
      </c>
    </row>
    <row r="44" spans="1:12" ht="12.75">
      <c r="A44" s="2"/>
      <c r="C44" s="25">
        <v>-3</v>
      </c>
      <c r="D44" s="44">
        <f>IF((IF((((($F$16-$F$18)/($F$15-$F$17))*C44+$F$16-(($F$16-$F$18)/($F$15-$F$17))*$F$15))&gt;$F$9,$F$9,IF(((($F$16-$F$18)/($F$15-$F$17))*C44+$F$16-(($F$16-$F$18)/($F$15-$F$17))*$F$15)&lt;$F$10,$F$10,(((($F$16-$F$18)/($F$15-$F$17))*C44+$F$16-(($F$16-$F$18)/($F$15-$F$17))*$F$15)))))&gt;$F$11,$F$11,IF((((($F$16-$F$18)/($F$15-$F$17))*C44+$F$16-(($F$16-$F$18)/($F$15-$F$17))*$F$15))&gt;$F$9,$F$9,IF(((($F$16-$F$18)/($F$15-$F$17))*C44+$F$16-(($F$16-$F$18)/($F$15-$F$17))*$F$15)&lt;$F$10,$F$10,(((($F$16-$F$18)/($F$15-$F$17))*C44+$F$16-(($F$16-$F$18)/($F$15-$F$17))*$F$15)))))</f>
        <v>54.099999999999994</v>
      </c>
      <c r="E44" s="38">
        <f t="shared" si="0"/>
        <v>38</v>
      </c>
      <c r="F44" s="38">
        <f t="shared" si="1"/>
        <v>48</v>
      </c>
      <c r="G44" s="38">
        <f t="shared" si="2"/>
        <v>59</v>
      </c>
      <c r="H44" s="51">
        <f t="shared" si="3"/>
        <v>54</v>
      </c>
      <c r="I44" s="6">
        <v>796</v>
      </c>
      <c r="J44" s="5">
        <f t="shared" si="4"/>
        <v>831</v>
      </c>
      <c r="K44" s="70">
        <f>((I44+$L$24)*$L$25)/((I44+$L$24)+$L$25)</f>
        <v>828.3467425431711</v>
      </c>
      <c r="L44" s="71">
        <f>K44-J44</f>
        <v>-2.6532574568288965</v>
      </c>
    </row>
    <row r="45" spans="1:12" ht="12.75">
      <c r="A45" s="2"/>
      <c r="C45" s="25">
        <v>-2</v>
      </c>
      <c r="D45" s="44">
        <f>IF((IF((((($F$16-$F$18)/($F$15-$F$17))*C45+$F$16-(($F$16-$F$18)/($F$15-$F$17))*$F$15))&gt;$F$9,$F$9,IF(((($F$16-$F$18)/($F$15-$F$17))*C45+$F$16-(($F$16-$F$18)/($F$15-$F$17))*$F$15)&lt;$F$10,$F$10,(((($F$16-$F$18)/($F$15-$F$17))*C45+$F$16-(($F$16-$F$18)/($F$15-$F$17))*$F$15)))))&gt;$F$11,$F$11,IF((((($F$16-$F$18)/($F$15-$F$17))*C45+$F$16-(($F$16-$F$18)/($F$15-$F$17))*$F$15))&gt;$F$9,$F$9,IF(((($F$16-$F$18)/($F$15-$F$17))*C45+$F$16-(($F$16-$F$18)/($F$15-$F$17))*$F$15)&lt;$F$10,$F$10,(((($F$16-$F$18)/($F$15-$F$17))*C45+$F$16-(($F$16-$F$18)/($F$15-$F$17))*$F$15)))))</f>
        <v>53.400000000000006</v>
      </c>
      <c r="E45" s="38">
        <f t="shared" si="0"/>
        <v>38</v>
      </c>
      <c r="F45" s="38">
        <f t="shared" si="1"/>
        <v>48</v>
      </c>
      <c r="G45" s="38">
        <f t="shared" si="2"/>
        <v>58</v>
      </c>
      <c r="H45" s="51">
        <f t="shared" si="3"/>
        <v>53</v>
      </c>
      <c r="I45" s="6">
        <v>803</v>
      </c>
      <c r="J45" s="5">
        <f t="shared" si="4"/>
        <v>838</v>
      </c>
      <c r="K45" s="70">
        <f>((I45+$L$24)*$L$25)/((I45+$L$24)+$L$25)</f>
        <v>832.7728786988047</v>
      </c>
      <c r="L45" s="71">
        <f>K45-J45</f>
        <v>-5.227121301195325</v>
      </c>
    </row>
    <row r="46" spans="1:12" ht="12.75">
      <c r="A46" s="2"/>
      <c r="C46" s="25">
        <v>-1</v>
      </c>
      <c r="D46" s="44">
        <f>IF((IF((((($F$16-$F$18)/($F$15-$F$17))*C46+$F$16-(($F$16-$F$18)/($F$15-$F$17))*$F$15))&gt;$F$9,$F$9,IF(((($F$16-$F$18)/($F$15-$F$17))*C46+$F$16-(($F$16-$F$18)/($F$15-$F$17))*$F$15)&lt;$F$10,$F$10,(((($F$16-$F$18)/($F$15-$F$17))*C46+$F$16-(($F$16-$F$18)/($F$15-$F$17))*$F$15)))))&gt;$F$11,$F$11,IF((((($F$16-$F$18)/($F$15-$F$17))*C46+$F$16-(($F$16-$F$18)/($F$15-$F$17))*$F$15))&gt;$F$9,$F$9,IF(((($F$16-$F$18)/($F$15-$F$17))*C46+$F$16-(($F$16-$F$18)/($F$15-$F$17))*$F$15)&lt;$F$10,$F$10,(((($F$16-$F$18)/($F$15-$F$17))*C46+$F$16-(($F$16-$F$18)/($F$15-$F$17))*$F$15)))))</f>
        <v>52.7</v>
      </c>
      <c r="E46" s="38">
        <f t="shared" si="0"/>
        <v>37</v>
      </c>
      <c r="F46" s="38">
        <f t="shared" si="1"/>
        <v>47</v>
      </c>
      <c r="G46" s="38">
        <f t="shared" si="2"/>
        <v>57</v>
      </c>
      <c r="H46" s="51">
        <f t="shared" si="3"/>
        <v>53</v>
      </c>
      <c r="I46" s="6">
        <v>809</v>
      </c>
      <c r="J46" s="5">
        <f t="shared" si="4"/>
        <v>838</v>
      </c>
      <c r="K46" s="70">
        <f>((I46+$L$24)*$L$25)/((I46+$L$24)+$L$25)</f>
        <v>836.5570561753768</v>
      </c>
      <c r="L46" s="71">
        <f>K46-J46</f>
        <v>-1.4429438246231712</v>
      </c>
    </row>
    <row r="47" spans="1:12" ht="12.75">
      <c r="A47" s="2"/>
      <c r="C47" s="25">
        <v>0</v>
      </c>
      <c r="D47" s="44">
        <f>IF((IF((((($F$16-$F$18)/($F$15-$F$17))*C47+$F$16-(($F$16-$F$18)/($F$15-$F$17))*$F$15))&gt;$F$9,$F$9,IF(((($F$16-$F$18)/($F$15-$F$17))*C47+$F$16-(($F$16-$F$18)/($F$15-$F$17))*$F$15)&lt;$F$10,$F$10,(((($F$16-$F$18)/($F$15-$F$17))*C47+$F$16-(($F$16-$F$18)/($F$15-$F$17))*$F$15)))))&gt;$F$11,$F$11,IF((((($F$16-$F$18)/($F$15-$F$17))*C47+$F$16-(($F$16-$F$18)/($F$15-$F$17))*$F$15))&gt;$F$9,$F$9,IF(((($F$16-$F$18)/($F$15-$F$17))*C47+$F$16-(($F$16-$F$18)/($F$15-$F$17))*$F$15)&lt;$F$10,$F$10,(((($F$16-$F$18)/($F$15-$F$17))*C47+$F$16-(($F$16-$F$18)/($F$15-$F$17))*$F$15)))))</f>
        <v>52</v>
      </c>
      <c r="E47" s="38">
        <f t="shared" si="0"/>
        <v>37</v>
      </c>
      <c r="F47" s="38">
        <f t="shared" si="1"/>
        <v>46</v>
      </c>
      <c r="G47" s="38">
        <f t="shared" si="2"/>
        <v>56</v>
      </c>
      <c r="H47" s="51">
        <f t="shared" si="3"/>
        <v>52</v>
      </c>
      <c r="I47" s="6">
        <v>816</v>
      </c>
      <c r="J47" s="5" t="e">
        <f t="shared" si="4"/>
        <v>#N/A</v>
      </c>
      <c r="K47" s="70">
        <f>((I47+$L$24)*$L$25)/((I47+$L$24)+$L$25)</f>
        <v>840.9607114933542</v>
      </c>
      <c r="L47" s="71" t="e">
        <f>K47-J47</f>
        <v>#N/A</v>
      </c>
    </row>
    <row r="48" spans="1:12" ht="12.75">
      <c r="A48" s="2"/>
      <c r="C48" s="25">
        <v>1</v>
      </c>
      <c r="D48" s="44">
        <f>IF((IF((((($F$16-$F$18)/($F$15-$F$17))*C48+$F$16-(($F$16-$F$18)/($F$15-$F$17))*$F$15))&gt;$F$9,$F$9,IF(((($F$16-$F$18)/($F$15-$F$17))*C48+$F$16-(($F$16-$F$18)/($F$15-$F$17))*$F$15)&lt;$F$10,$F$10,(((($F$16-$F$18)/($F$15-$F$17))*C48+$F$16-(($F$16-$F$18)/($F$15-$F$17))*$F$15)))))&gt;$F$11,$F$11,IF((((($F$16-$F$18)/($F$15-$F$17))*C48+$F$16-(($F$16-$F$18)/($F$15-$F$17))*$F$15))&gt;$F$9,$F$9,IF(((($F$16-$F$18)/($F$15-$F$17))*C48+$F$16-(($F$16-$F$18)/($F$15-$F$17))*$F$15)&lt;$F$10,$F$10,(((($F$16-$F$18)/($F$15-$F$17))*C48+$F$16-(($F$16-$F$18)/($F$15-$F$17))*$F$15)))))</f>
        <v>51.3</v>
      </c>
      <c r="E48" s="38">
        <f t="shared" si="0"/>
        <v>37</v>
      </c>
      <c r="F48" s="38">
        <f t="shared" si="1"/>
        <v>45</v>
      </c>
      <c r="G48" s="38">
        <f t="shared" si="2"/>
        <v>55</v>
      </c>
      <c r="H48" s="51">
        <f t="shared" si="3"/>
        <v>51</v>
      </c>
      <c r="I48" s="6">
        <v>824</v>
      </c>
      <c r="J48" s="5">
        <f t="shared" si="4"/>
        <v>846</v>
      </c>
      <c r="K48" s="70">
        <f>((I48+$L$24)*$L$25)/((I48+$L$24)+$L$25)</f>
        <v>845.9787275565964</v>
      </c>
      <c r="L48" s="71">
        <f>K48-J48</f>
        <v>-0.02127244340363177</v>
      </c>
    </row>
    <row r="49" spans="1:12" ht="12.75">
      <c r="A49" s="2"/>
      <c r="C49" s="39">
        <v>2</v>
      </c>
      <c r="D49" s="44">
        <f>IF((IF((((($F$16-$F$18)/($F$15-$F$17))*C49+$F$16-(($F$16-$F$18)/($F$15-$F$17))*$F$15))&gt;$F$9,$F$9,IF(((($F$16-$F$18)/($F$15-$F$17))*C49+$F$16-(($F$16-$F$18)/($F$15-$F$17))*$F$15)&lt;$F$10,$F$10,(((($F$16-$F$18)/($F$15-$F$17))*C49+$F$16-(($F$16-$F$18)/($F$15-$F$17))*$F$15)))))&gt;$F$11,$F$11,IF((((($F$16-$F$18)/($F$15-$F$17))*C49+$F$16-(($F$16-$F$18)/($F$15-$F$17))*$F$15))&gt;$F$9,$F$9,IF(((($F$16-$F$18)/($F$15-$F$17))*C49+$F$16-(($F$16-$F$18)/($F$15-$F$17))*$F$15)&lt;$F$10,$F$10,(((($F$16-$F$18)/($F$15-$F$17))*C49+$F$16-(($F$16-$F$18)/($F$15-$F$17))*$F$15)))))</f>
        <v>50.599999999999994</v>
      </c>
      <c r="E49" s="38">
        <f t="shared" si="0"/>
        <v>36</v>
      </c>
      <c r="F49" s="38">
        <f t="shared" si="1"/>
        <v>44</v>
      </c>
      <c r="G49" s="38">
        <f t="shared" si="2"/>
        <v>54</v>
      </c>
      <c r="H49" s="51">
        <f t="shared" si="3"/>
        <v>51</v>
      </c>
      <c r="I49" s="6">
        <v>831</v>
      </c>
      <c r="J49" s="5">
        <f t="shared" si="4"/>
        <v>846</v>
      </c>
      <c r="K49" s="70">
        <f>((I49+$L$24)*$L$25)/((I49+$L$24)+$L$25)</f>
        <v>850.3566556226856</v>
      </c>
      <c r="L49" s="71">
        <f>K49-J49</f>
        <v>4.356655622685594</v>
      </c>
    </row>
    <row r="50" spans="1:12" ht="12.75">
      <c r="A50" s="2"/>
      <c r="C50" s="25">
        <v>3</v>
      </c>
      <c r="D50" s="44">
        <f>IF((IF((((($F$16-$F$18)/($F$15-$F$17))*C50+$F$16-(($F$16-$F$18)/($F$15-$F$17))*$F$15))&gt;$F$9,$F$9,IF(((($F$16-$F$18)/($F$15-$F$17))*C50+$F$16-(($F$16-$F$18)/($F$15-$F$17))*$F$15)&lt;$F$10,$F$10,(((($F$16-$F$18)/($F$15-$F$17))*C50+$F$16-(($F$16-$F$18)/($F$15-$F$17))*$F$15)))))&gt;$F$11,$F$11,IF((((($F$16-$F$18)/($F$15-$F$17))*C50+$F$16-(($F$16-$F$18)/($F$15-$F$17))*$F$15))&gt;$F$9,$F$9,IF(((($F$16-$F$18)/($F$15-$F$17))*C50+$F$16-(($F$16-$F$18)/($F$15-$F$17))*$F$15)&lt;$F$10,$F$10,(((($F$16-$F$18)/($F$15-$F$17))*C50+$F$16-(($F$16-$F$18)/($F$15-$F$17))*$F$15)))))</f>
        <v>49.9</v>
      </c>
      <c r="E50" s="38">
        <f t="shared" si="0"/>
        <v>36</v>
      </c>
      <c r="F50" s="38">
        <f t="shared" si="1"/>
        <v>44</v>
      </c>
      <c r="G50" s="38">
        <f t="shared" si="2"/>
        <v>53</v>
      </c>
      <c r="H50" s="51">
        <f t="shared" si="3"/>
        <v>50</v>
      </c>
      <c r="I50" s="6">
        <v>838</v>
      </c>
      <c r="J50" s="5">
        <f t="shared" si="4"/>
        <v>853</v>
      </c>
      <c r="K50" s="70">
        <f>((I50+$L$24)*$L$25)/((I50+$L$24)+$L$25)</f>
        <v>854.7226547294667</v>
      </c>
      <c r="L50" s="71">
        <f>K50-J50</f>
        <v>1.7226547294667398</v>
      </c>
    </row>
    <row r="51" spans="1:12" ht="12.75">
      <c r="A51" s="2"/>
      <c r="C51" s="25">
        <v>4</v>
      </c>
      <c r="D51" s="44">
        <f>IF((IF((((($F$16-$F$18)/($F$15-$F$17))*C51+$F$16-(($F$16-$F$18)/($F$15-$F$17))*$F$15))&gt;$F$9,$F$9,IF(((($F$16-$F$18)/($F$15-$F$17))*C51+$F$16-(($F$16-$F$18)/($F$15-$F$17))*$F$15)&lt;$F$10,$F$10,(((($F$16-$F$18)/($F$15-$F$17))*C51+$F$16-(($F$16-$F$18)/($F$15-$F$17))*$F$15)))))&gt;$F$11,$F$11,IF((((($F$16-$F$18)/($F$15-$F$17))*C51+$F$16-(($F$16-$F$18)/($F$15-$F$17))*$F$15))&gt;$F$9,$F$9,IF(((($F$16-$F$18)/($F$15-$F$17))*C51+$F$16-(($F$16-$F$18)/($F$15-$F$17))*$F$15)&lt;$F$10,$F$10,(((($F$16-$F$18)/($F$15-$F$17))*C51+$F$16-(($F$16-$F$18)/($F$15-$F$17))*$F$15)))))</f>
        <v>49.2</v>
      </c>
      <c r="E51" s="38">
        <f t="shared" si="0"/>
        <v>35</v>
      </c>
      <c r="F51" s="38">
        <f t="shared" si="1"/>
        <v>43</v>
      </c>
      <c r="G51" s="38">
        <f t="shared" si="2"/>
        <v>51</v>
      </c>
      <c r="H51" s="54">
        <f t="shared" si="3"/>
        <v>49</v>
      </c>
      <c r="I51" s="6">
        <v>846</v>
      </c>
      <c r="J51" s="5">
        <f t="shared" si="4"/>
        <v>860</v>
      </c>
      <c r="K51" s="70">
        <f>((I51+$L$24)*$L$25)/((I51+$L$24)+$L$25)</f>
        <v>859.6978235522736</v>
      </c>
      <c r="L51" s="71">
        <f>K51-J51</f>
        <v>-0.30217644772642416</v>
      </c>
    </row>
    <row r="52" spans="1:12" ht="12.75">
      <c r="A52" s="2"/>
      <c r="C52" s="25">
        <v>5</v>
      </c>
      <c r="D52" s="44">
        <f>IF((IF((((($F$16-$F$18)/($F$15-$F$17))*C52+$F$16-(($F$16-$F$18)/($F$15-$F$17))*$F$15))&gt;$F$9,$F$9,IF(((($F$16-$F$18)/($F$15-$F$17))*C52+$F$16-(($F$16-$F$18)/($F$15-$F$17))*$F$15)&lt;$F$10,$F$10,(((($F$16-$F$18)/($F$15-$F$17))*C52+$F$16-(($F$16-$F$18)/($F$15-$F$17))*$F$15)))))&gt;$F$11,$F$11,IF((((($F$16-$F$18)/($F$15-$F$17))*C52+$F$16-(($F$16-$F$18)/($F$15-$F$17))*$F$15))&gt;$F$9,$F$9,IF(((($F$16-$F$18)/($F$15-$F$17))*C52+$F$16-(($F$16-$F$18)/($F$15-$F$17))*$F$15)&lt;$F$10,$F$10,(((($F$16-$F$18)/($F$15-$F$17))*C52+$F$16-(($F$16-$F$18)/($F$15-$F$17))*$F$15)))))</f>
        <v>48.5</v>
      </c>
      <c r="E52" s="38">
        <f t="shared" si="0"/>
        <v>35</v>
      </c>
      <c r="F52" s="38">
        <f t="shared" si="1"/>
        <v>42</v>
      </c>
      <c r="G52" s="38">
        <f t="shared" si="2"/>
        <v>50</v>
      </c>
      <c r="H52" s="51">
        <f t="shared" si="3"/>
        <v>49</v>
      </c>
      <c r="I52" s="6">
        <v>853</v>
      </c>
      <c r="J52" s="5">
        <f t="shared" si="4"/>
        <v>860</v>
      </c>
      <c r="K52" s="70">
        <f>((I52+$L$24)*$L$25)/((I52+$L$24)+$L$25)</f>
        <v>864.0384242189016</v>
      </c>
      <c r="L52" s="71">
        <f>K52-J52</f>
        <v>4.038424218901582</v>
      </c>
    </row>
    <row r="53" spans="1:12" ht="12.75">
      <c r="A53" s="2"/>
      <c r="C53" s="25">
        <v>6</v>
      </c>
      <c r="D53" s="44">
        <f>IF((IF((((($F$16-$F$18)/($F$15-$F$17))*C53+$F$16-(($F$16-$F$18)/($F$15-$F$17))*$F$15))&gt;$F$9,$F$9,IF(((($F$16-$F$18)/($F$15-$F$17))*C53+$F$16-(($F$16-$F$18)/($F$15-$F$17))*$F$15)&lt;$F$10,$F$10,(((($F$16-$F$18)/($F$15-$F$17))*C53+$F$16-(($F$16-$F$18)/($F$15-$F$17))*$F$15)))))&gt;$F$11,$F$11,IF((((($F$16-$F$18)/($F$15-$F$17))*C53+$F$16-(($F$16-$F$18)/($F$15-$F$17))*$F$15))&gt;$F$9,$F$9,IF(((($F$16-$F$18)/($F$15-$F$17))*C53+$F$16-(($F$16-$F$18)/($F$15-$F$17))*$F$15)&lt;$F$10,$F$10,(((($F$16-$F$18)/($F$15-$F$17))*C53+$F$16-(($F$16-$F$18)/($F$15-$F$17))*$F$15)))))</f>
        <v>47.8</v>
      </c>
      <c r="E53" s="38">
        <f t="shared" si="0"/>
        <v>34</v>
      </c>
      <c r="F53" s="38">
        <f t="shared" si="1"/>
        <v>41</v>
      </c>
      <c r="G53" s="38">
        <f t="shared" si="2"/>
        <v>49</v>
      </c>
      <c r="H53" s="55">
        <f t="shared" si="3"/>
        <v>48</v>
      </c>
      <c r="I53" s="6">
        <v>860</v>
      </c>
      <c r="J53" s="5">
        <f t="shared" si="4"/>
        <v>868</v>
      </c>
      <c r="K53" s="70">
        <f>((I53+$L$24)*$L$25)/((I53+$L$24)+$L$25)</f>
        <v>868.3672480620155</v>
      </c>
      <c r="L53" s="71">
        <f>K53-J53</f>
        <v>0.36724806201550564</v>
      </c>
    </row>
    <row r="54" spans="1:12" ht="12.75">
      <c r="A54" s="2"/>
      <c r="C54" s="25">
        <v>7</v>
      </c>
      <c r="D54" s="44">
        <f>IF((IF((((($F$16-$F$18)/($F$15-$F$17))*C54+$F$16-(($F$16-$F$18)/($F$15-$F$17))*$F$15))&gt;$F$9,$F$9,IF(((($F$16-$F$18)/($F$15-$F$17))*C54+$F$16-(($F$16-$F$18)/($F$15-$F$17))*$F$15)&lt;$F$10,$F$10,(((($F$16-$F$18)/($F$15-$F$17))*C54+$F$16-(($F$16-$F$18)/($F$15-$F$17))*$F$15)))))&gt;$F$11,$F$11,IF((((($F$16-$F$18)/($F$15-$F$17))*C54+$F$16-(($F$16-$F$18)/($F$15-$F$17))*$F$15))&gt;$F$9,$F$9,IF(((($F$16-$F$18)/($F$15-$F$17))*C54+$F$16-(($F$16-$F$18)/($F$15-$F$17))*$F$15)&lt;$F$10,$F$10,(((($F$16-$F$18)/($F$15-$F$17))*C54+$F$16-(($F$16-$F$18)/($F$15-$F$17))*$F$15)))))</f>
        <v>47.1</v>
      </c>
      <c r="E54" s="38">
        <f t="shared" si="0"/>
        <v>34</v>
      </c>
      <c r="F54" s="38">
        <f t="shared" si="1"/>
        <v>41</v>
      </c>
      <c r="G54" s="38">
        <f t="shared" si="2"/>
        <v>48</v>
      </c>
      <c r="H54" s="51">
        <f t="shared" si="3"/>
        <v>47</v>
      </c>
      <c r="I54" s="6">
        <v>868</v>
      </c>
      <c r="J54" s="5">
        <f t="shared" si="4"/>
        <v>875</v>
      </c>
      <c r="K54" s="70">
        <f>((I54+$L$24)*$L$25)/((I54+$L$24)+$L$25)</f>
        <v>873.3001160990713</v>
      </c>
      <c r="L54" s="71">
        <f>K54-J54</f>
        <v>-1.6998839009287394</v>
      </c>
    </row>
    <row r="55" spans="1:12" ht="12.75">
      <c r="A55" s="2"/>
      <c r="C55" s="25">
        <v>8</v>
      </c>
      <c r="D55" s="44">
        <f>IF((IF((((($F$16-$F$18)/($F$15-$F$17))*C55+$F$16-(($F$16-$F$18)/($F$15-$F$17))*$F$15))&gt;$F$9,$F$9,IF(((($F$16-$F$18)/($F$15-$F$17))*C55+$F$16-(($F$16-$F$18)/($F$15-$F$17))*$F$15)&lt;$F$10,$F$10,(((($F$16-$F$18)/($F$15-$F$17))*C55+$F$16-(($F$16-$F$18)/($F$15-$F$17))*$F$15)))))&gt;$F$11,$F$11,IF((((($F$16-$F$18)/($F$15-$F$17))*C55+$F$16-(($F$16-$F$18)/($F$15-$F$17))*$F$15))&gt;$F$9,$F$9,IF(((($F$16-$F$18)/($F$15-$F$17))*C55+$F$16-(($F$16-$F$18)/($F$15-$F$17))*$F$15)&lt;$F$10,$F$10,(((($F$16-$F$18)/($F$15-$F$17))*C55+$F$16-(($F$16-$F$18)/($F$15-$F$17))*$F$15)))))</f>
        <v>46.4</v>
      </c>
      <c r="E55" s="38">
        <f t="shared" si="0"/>
        <v>34</v>
      </c>
      <c r="F55" s="38">
        <f t="shared" si="1"/>
        <v>40</v>
      </c>
      <c r="G55" s="38">
        <f t="shared" si="2"/>
        <v>47</v>
      </c>
      <c r="H55" s="51">
        <f t="shared" si="3"/>
        <v>46</v>
      </c>
      <c r="I55" s="6">
        <v>875</v>
      </c>
      <c r="J55" s="5">
        <f t="shared" si="4"/>
        <v>882</v>
      </c>
      <c r="K55" s="70">
        <f>((I55+$L$24)*$L$25)/((I55+$L$24)+$L$25)</f>
        <v>877.6038647342995</v>
      </c>
      <c r="L55" s="71">
        <f>K55-J55</f>
        <v>-4.396135265700536</v>
      </c>
    </row>
    <row r="56" spans="1:12" ht="12.75">
      <c r="A56" s="2"/>
      <c r="C56" s="25">
        <v>9</v>
      </c>
      <c r="D56" s="44">
        <f>IF((IF((((($F$16-$F$18)/($F$15-$F$17))*C56+$F$16-(($F$16-$F$18)/($F$15-$F$17))*$F$15))&gt;$F$9,$F$9,IF(((($F$16-$F$18)/($F$15-$F$17))*C56+$F$16-(($F$16-$F$18)/($F$15-$F$17))*$F$15)&lt;$F$10,$F$10,(((($F$16-$F$18)/($F$15-$F$17))*C56+$F$16-(($F$16-$F$18)/($F$15-$F$17))*$F$15)))))&gt;$F$11,$F$11,IF((((($F$16-$F$18)/($F$15-$F$17))*C56+$F$16-(($F$16-$F$18)/($F$15-$F$17))*$F$15))&gt;$F$9,$F$9,IF(((($F$16-$F$18)/($F$15-$F$17))*C56+$F$16-(($F$16-$F$18)/($F$15-$F$17))*$F$15)&lt;$F$10,$F$10,(((($F$16-$F$18)/($F$15-$F$17))*C56+$F$16-(($F$16-$F$18)/($F$15-$F$17))*$F$15)))))</f>
        <v>45.7</v>
      </c>
      <c r="E56" s="38">
        <f t="shared" si="0"/>
        <v>33</v>
      </c>
      <c r="F56" s="38">
        <f t="shared" si="1"/>
        <v>39</v>
      </c>
      <c r="G56" s="38">
        <f t="shared" si="2"/>
        <v>46</v>
      </c>
      <c r="H56" s="51">
        <f t="shared" si="3"/>
        <v>46</v>
      </c>
      <c r="I56" s="6">
        <v>882</v>
      </c>
      <c r="J56" s="5">
        <f t="shared" si="4"/>
        <v>882</v>
      </c>
      <c r="K56" s="70">
        <f>((I56+$L$24)*$L$25)/((I56+$L$24)+$L$25)</f>
        <v>881.8959861057507</v>
      </c>
      <c r="L56" s="71">
        <f>K56-J56</f>
        <v>-0.10401389424930585</v>
      </c>
    </row>
    <row r="57" spans="1:12" ht="12.75">
      <c r="A57" s="2"/>
      <c r="C57" s="25">
        <v>10</v>
      </c>
      <c r="D57" s="44">
        <f>IF((IF((((($F$16-$F$18)/($F$15-$F$17))*C57+$F$16-(($F$16-$F$18)/($F$15-$F$17))*$F$15))&gt;$F$9,$F$9,IF(((($F$16-$F$18)/($F$15-$F$17))*C57+$F$16-(($F$16-$F$18)/($F$15-$F$17))*$F$15)&lt;$F$10,$F$10,(((($F$16-$F$18)/($F$15-$F$17))*C57+$F$16-(($F$16-$F$18)/($F$15-$F$17))*$F$15)))))&gt;$F$11,$F$11,IF((((($F$16-$F$18)/($F$15-$F$17))*C57+$F$16-(($F$16-$F$18)/($F$15-$F$17))*$F$15))&gt;$F$9,$F$9,IF(((($F$16-$F$18)/($F$15-$F$17))*C57+$F$16-(($F$16-$F$18)/($F$15-$F$17))*$F$15)&lt;$F$10,$F$10,(((($F$16-$F$18)/($F$15-$F$17))*C57+$F$16-(($F$16-$F$18)/($F$15-$F$17))*$F$15)))))</f>
        <v>45</v>
      </c>
      <c r="E57" s="38">
        <f t="shared" si="0"/>
        <v>33</v>
      </c>
      <c r="F57" s="38">
        <f t="shared" si="1"/>
        <v>38</v>
      </c>
      <c r="G57" s="38">
        <f t="shared" si="2"/>
        <v>45</v>
      </c>
      <c r="H57" s="54">
        <f t="shared" si="3"/>
        <v>45</v>
      </c>
      <c r="I57" s="6">
        <v>890</v>
      </c>
      <c r="J57" s="5">
        <f t="shared" si="4"/>
        <v>890</v>
      </c>
      <c r="K57" s="70">
        <f>((I57+$L$24)*$L$25)/((I57+$L$24)+$L$25)</f>
        <v>886.7870905587669</v>
      </c>
      <c r="L57" s="71">
        <f>K57-J57</f>
        <v>-3.212909441233137</v>
      </c>
    </row>
    <row r="58" spans="1:12" ht="12.75">
      <c r="A58" s="2"/>
      <c r="C58" s="25">
        <v>11</v>
      </c>
      <c r="D58" s="44">
        <f>IF((IF((((($F$16-$F$18)/($F$15-$F$17))*C58+$F$16-(($F$16-$F$18)/($F$15-$F$17))*$F$15))&gt;$F$9,$F$9,IF(((($F$16-$F$18)/($F$15-$F$17))*C58+$F$16-(($F$16-$F$18)/($F$15-$F$17))*$F$15)&lt;$F$10,$F$10,(((($F$16-$F$18)/($F$15-$F$17))*C58+$F$16-(($F$16-$F$18)/($F$15-$F$17))*$F$15)))))&gt;$F$11,$F$11,IF((((($F$16-$F$18)/($F$15-$F$17))*C58+$F$16-(($F$16-$F$18)/($F$15-$F$17))*$F$15))&gt;$F$9,$F$9,IF(((($F$16-$F$18)/($F$15-$F$17))*C58+$F$16-(($F$16-$F$18)/($F$15-$F$17))*$F$15)&lt;$F$10,$F$10,(((($F$16-$F$18)/($F$15-$F$17))*C58+$F$16-(($F$16-$F$18)/($F$15-$F$17))*$F$15)))))</f>
        <v>44.3</v>
      </c>
      <c r="E58" s="38">
        <f t="shared" si="0"/>
        <v>32</v>
      </c>
      <c r="F58" s="38">
        <f t="shared" si="1"/>
        <v>38</v>
      </c>
      <c r="G58" s="38">
        <f t="shared" si="2"/>
        <v>43</v>
      </c>
      <c r="H58" s="51">
        <f t="shared" si="3"/>
        <v>44</v>
      </c>
      <c r="I58" s="6">
        <v>897</v>
      </c>
      <c r="J58" s="5" t="e">
        <f t="shared" si="4"/>
        <v>#N/A</v>
      </c>
      <c r="K58" s="70">
        <f>((I58+$L$24)*$L$25)/((I58+$L$24)+$L$25)</f>
        <v>891.0544544929767</v>
      </c>
      <c r="L58" s="71" t="e">
        <f>K58-J58</f>
        <v>#N/A</v>
      </c>
    </row>
    <row r="59" spans="1:12" ht="12.75">
      <c r="A59" s="2"/>
      <c r="C59" s="25">
        <v>12</v>
      </c>
      <c r="D59" s="44">
        <f>IF((IF((((($F$16-$F$18)/($F$15-$F$17))*C59+$F$16-(($F$16-$F$18)/($F$15-$F$17))*$F$15))&gt;$F$9,$F$9,IF(((($F$16-$F$18)/($F$15-$F$17))*C59+$F$16-(($F$16-$F$18)/($F$15-$F$17))*$F$15)&lt;$F$10,$F$10,(((($F$16-$F$18)/($F$15-$F$17))*C59+$F$16-(($F$16-$F$18)/($F$15-$F$17))*$F$15)))))&gt;$F$11,$F$11,IF((((($F$16-$F$18)/($F$15-$F$17))*C59+$F$16-(($F$16-$F$18)/($F$15-$F$17))*$F$15))&gt;$F$9,$F$9,IF(((($F$16-$F$18)/($F$15-$F$17))*C59+$F$16-(($F$16-$F$18)/($F$15-$F$17))*$F$15)&lt;$F$10,$F$10,(((($F$16-$F$18)/($F$15-$F$17))*C59+$F$16-(($F$16-$F$18)/($F$15-$F$17))*$F$15)))))</f>
        <v>43.6</v>
      </c>
      <c r="E59" s="38">
        <f t="shared" si="0"/>
        <v>32</v>
      </c>
      <c r="F59" s="38">
        <f t="shared" si="1"/>
        <v>37</v>
      </c>
      <c r="G59" s="38">
        <f t="shared" si="2"/>
        <v>42</v>
      </c>
      <c r="H59" s="51">
        <f t="shared" si="3"/>
        <v>44</v>
      </c>
      <c r="I59" s="6">
        <v>904</v>
      </c>
      <c r="J59" s="5" t="e">
        <f t="shared" si="4"/>
        <v>#N/A</v>
      </c>
      <c r="K59" s="70">
        <f>((I59+$L$24)*$L$25)/((I59+$L$24)+$L$25)</f>
        <v>895.3103382013835</v>
      </c>
      <c r="L59" s="71" t="e">
        <f>K59-J59</f>
        <v>#N/A</v>
      </c>
    </row>
    <row r="60" spans="1:12" ht="12.75">
      <c r="A60" s="2"/>
      <c r="C60" s="25">
        <v>13</v>
      </c>
      <c r="D60" s="44">
        <f>IF((IF((((($F$16-$F$18)/($F$15-$F$17))*C60+$F$16-(($F$16-$F$18)/($F$15-$F$17))*$F$15))&gt;$F$9,$F$9,IF(((($F$16-$F$18)/($F$15-$F$17))*C60+$F$16-(($F$16-$F$18)/($F$15-$F$17))*$F$15)&lt;$F$10,$F$10,(((($F$16-$F$18)/($F$15-$F$17))*C60+$F$16-(($F$16-$F$18)/($F$15-$F$17))*$F$15)))))&gt;$F$11,$F$11,IF((((($F$16-$F$18)/($F$15-$F$17))*C60+$F$16-(($F$16-$F$18)/($F$15-$F$17))*$F$15))&gt;$F$9,$F$9,IF(((($F$16-$F$18)/($F$15-$F$17))*C60+$F$16-(($F$16-$F$18)/($F$15-$F$17))*$F$15)&lt;$F$10,$F$10,(((($F$16-$F$18)/($F$15-$F$17))*C60+$F$16-(($F$16-$F$18)/($F$15-$F$17))*$F$15)))))</f>
        <v>43</v>
      </c>
      <c r="E60" s="38">
        <f t="shared" si="0"/>
        <v>31</v>
      </c>
      <c r="F60" s="38">
        <f t="shared" si="1"/>
        <v>36</v>
      </c>
      <c r="G60" s="38">
        <f t="shared" si="2"/>
        <v>41</v>
      </c>
      <c r="H60" s="51">
        <f t="shared" si="3"/>
        <v>43</v>
      </c>
      <c r="I60" s="6">
        <v>912</v>
      </c>
      <c r="J60" s="5">
        <f t="shared" si="4"/>
        <v>897</v>
      </c>
      <c r="K60" s="70">
        <f>((I60+$L$24)*$L$25)/((I60+$L$24)+$L$25)</f>
        <v>900.1602072141212</v>
      </c>
      <c r="L60" s="71">
        <f>K60-J60</f>
        <v>3.1602072141212147</v>
      </c>
    </row>
    <row r="61" spans="1:12" ht="12.75">
      <c r="A61" s="2"/>
      <c r="C61" s="25">
        <v>14</v>
      </c>
      <c r="D61" s="44">
        <f>IF((IF((((($F$16-$F$18)/($F$15-$F$17))*C61+$F$16-(($F$16-$F$18)/($F$15-$F$17))*$F$15))&gt;$F$9,$F$9,IF(((($F$16-$F$18)/($F$15-$F$17))*C61+$F$16-(($F$16-$F$18)/($F$15-$F$17))*$F$15)&lt;$F$10,$F$10,(((($F$16-$F$18)/($F$15-$F$17))*C61+$F$16-(($F$16-$F$18)/($F$15-$F$17))*$F$15)))))&gt;$F$11,$F$11,IF((((($F$16-$F$18)/($F$15-$F$17))*C61+$F$16-(($F$16-$F$18)/($F$15-$F$17))*$F$15))&gt;$F$9,$F$9,IF(((($F$16-$F$18)/($F$15-$F$17))*C61+$F$16-(($F$16-$F$18)/($F$15-$F$17))*$F$15)&lt;$F$10,$F$10,(((($F$16-$F$18)/($F$15-$F$17))*C61+$F$16-(($F$16-$F$18)/($F$15-$F$17))*$F$15)))))</f>
        <v>43</v>
      </c>
      <c r="E61" s="38">
        <f t="shared" si="0"/>
        <v>31</v>
      </c>
      <c r="F61" s="38">
        <f t="shared" si="1"/>
        <v>35</v>
      </c>
      <c r="G61" s="38">
        <f t="shared" si="2"/>
        <v>40</v>
      </c>
      <c r="H61" s="51">
        <f t="shared" si="3"/>
        <v>42</v>
      </c>
      <c r="I61" s="6">
        <v>919</v>
      </c>
      <c r="J61" s="5">
        <f t="shared" si="4"/>
        <v>904</v>
      </c>
      <c r="K61" s="70">
        <f>((I61+$L$24)*$L$25)/((I61+$L$24)+$L$25)</f>
        <v>904.391645909178</v>
      </c>
      <c r="L61" s="71">
        <f>K61-J61</f>
        <v>0.3916459091780098</v>
      </c>
    </row>
    <row r="62" spans="1:12" ht="12.75">
      <c r="A62" s="2"/>
      <c r="C62" s="25">
        <v>15</v>
      </c>
      <c r="D62" s="44">
        <f>IF((IF((((($F$16-$F$18)/($F$15-$F$17))*C62+$F$16-(($F$16-$F$18)/($F$15-$F$17))*$F$15))&gt;$F$9,$F$9,IF(((($F$16-$F$18)/($F$15-$F$17))*C62+$F$16-(($F$16-$F$18)/($F$15-$F$17))*$F$15)&lt;$F$10,$F$10,(((($F$16-$F$18)/($F$15-$F$17))*C62+$F$16-(($F$16-$F$18)/($F$15-$F$17))*$F$15)))))&gt;$F$11,$F$11,IF((((($F$16-$F$18)/($F$15-$F$17))*C62+$F$16-(($F$16-$F$18)/($F$15-$F$17))*$F$15))&gt;$F$9,$F$9,IF(((($F$16-$F$18)/($F$15-$F$17))*C62+$F$16-(($F$16-$F$18)/($F$15-$F$17))*$F$15)&lt;$F$10,$F$10,(((($F$16-$F$18)/($F$15-$F$17))*C62+$F$16-(($F$16-$F$18)/($F$15-$F$17))*$F$15)))))</f>
        <v>43</v>
      </c>
      <c r="E62" s="38">
        <f t="shared" si="0"/>
        <v>31</v>
      </c>
      <c r="F62" s="38">
        <f t="shared" si="1"/>
        <v>35</v>
      </c>
      <c r="G62" s="38">
        <f t="shared" si="2"/>
        <v>39</v>
      </c>
      <c r="H62" s="51">
        <f t="shared" si="3"/>
        <v>42</v>
      </c>
      <c r="I62" s="6">
        <v>926</v>
      </c>
      <c r="J62" s="5">
        <f t="shared" si="4"/>
        <v>904</v>
      </c>
      <c r="K62" s="70">
        <f>((I62+$L$24)*$L$25)/((I62+$L$24)+$L$25)</f>
        <v>908.6117489475698</v>
      </c>
      <c r="L62" s="71">
        <f>K62-J62</f>
        <v>4.611748947569822</v>
      </c>
    </row>
    <row r="63" spans="1:12" ht="12.75">
      <c r="A63" s="2"/>
      <c r="C63" s="25">
        <v>16</v>
      </c>
      <c r="D63" s="44">
        <f>IF((IF((((($F$16-$F$18)/($F$15-$F$17))*C63+$F$16-(($F$16-$F$18)/($F$15-$F$17))*$F$15))&gt;$F$9,$F$9,IF(((($F$16-$F$18)/($F$15-$F$17))*C63+$F$16-(($F$16-$F$18)/($F$15-$F$17))*$F$15)&lt;$F$10,$F$10,(((($F$16-$F$18)/($F$15-$F$17))*C63+$F$16-(($F$16-$F$18)/($F$15-$F$17))*$F$15)))))&gt;$F$11,$F$11,IF((((($F$16-$F$18)/($F$15-$F$17))*C63+$F$16-(($F$16-$F$18)/($F$15-$F$17))*$F$15))&gt;$F$9,$F$9,IF(((($F$16-$F$18)/($F$15-$F$17))*C63+$F$16-(($F$16-$F$18)/($F$15-$F$17))*$F$15)&lt;$F$10,$F$10,(((($F$16-$F$18)/($F$15-$F$17))*C63+$F$16-(($F$16-$F$18)/($F$15-$F$17))*$F$15)))))</f>
        <v>43</v>
      </c>
      <c r="E63" s="38">
        <f t="shared" si="0"/>
        <v>30</v>
      </c>
      <c r="F63" s="38">
        <f t="shared" si="1"/>
        <v>34</v>
      </c>
      <c r="G63" s="38">
        <f t="shared" si="2"/>
        <v>38</v>
      </c>
      <c r="H63" s="51">
        <f t="shared" si="3"/>
        <v>41</v>
      </c>
      <c r="I63" s="6">
        <v>934</v>
      </c>
      <c r="J63" s="5">
        <f t="shared" si="4"/>
        <v>912</v>
      </c>
      <c r="K63" s="70">
        <f>((I63+$L$24)*$L$25)/((I63+$L$24)+$L$25)</f>
        <v>913.4209017959496</v>
      </c>
      <c r="L63" s="71">
        <f>K63-J63</f>
        <v>1.4209017959495895</v>
      </c>
    </row>
    <row r="64" spans="1:12" ht="12.75">
      <c r="A64" s="2"/>
      <c r="C64" s="25">
        <v>17</v>
      </c>
      <c r="D64" s="44">
        <f>IF((IF((((($F$16-$F$18)/($F$15-$F$17))*C64+$F$16-(($F$16-$F$18)/($F$15-$F$17))*$F$15))&gt;$F$9,$F$9,IF(((($F$16-$F$18)/($F$15-$F$17))*C64+$F$16-(($F$16-$F$18)/($F$15-$F$17))*$F$15)&lt;$F$10,$F$10,(((($F$16-$F$18)/($F$15-$F$17))*C64+$F$16-(($F$16-$F$18)/($F$15-$F$17))*$F$15)))))&gt;$F$11,$F$11,IF((((($F$16-$F$18)/($F$15-$F$17))*C64+$F$16-(($F$16-$F$18)/($F$15-$F$17))*$F$15))&gt;$F$9,$F$9,IF(((($F$16-$F$18)/($F$15-$F$17))*C64+$F$16-(($F$16-$F$18)/($F$15-$F$17))*$F$15)&lt;$F$10,$F$10,(((($F$16-$F$18)/($F$15-$F$17))*C64+$F$16-(($F$16-$F$18)/($F$15-$F$17))*$F$15)))))</f>
        <v>43</v>
      </c>
      <c r="E64" s="38">
        <f t="shared" si="0"/>
        <v>30</v>
      </c>
      <c r="F64" s="38">
        <f t="shared" si="1"/>
        <v>33</v>
      </c>
      <c r="G64" s="38">
        <f t="shared" si="2"/>
        <v>36</v>
      </c>
      <c r="H64" s="51">
        <f t="shared" si="3"/>
        <v>40</v>
      </c>
      <c r="I64" s="6">
        <v>941</v>
      </c>
      <c r="J64" s="5">
        <f t="shared" si="4"/>
        <v>919</v>
      </c>
      <c r="K64" s="70">
        <f>((I64+$L$24)*$L$25)/((I64+$L$24)+$L$25)</f>
        <v>917.6168670101126</v>
      </c>
      <c r="L64" s="71">
        <f>K64-J64</f>
        <v>-1.3831329898873719</v>
      </c>
    </row>
    <row r="65" spans="1:12" ht="12.75">
      <c r="A65" s="2"/>
      <c r="C65" s="25">
        <v>18</v>
      </c>
      <c r="D65" s="44">
        <f>IF((IF((((($F$16-$F$18)/($F$15-$F$17))*C65+$F$16-(($F$16-$F$18)/($F$15-$F$17))*$F$15))&gt;$F$9,$F$9,IF(((($F$16-$F$18)/($F$15-$F$17))*C65+$F$16-(($F$16-$F$18)/($F$15-$F$17))*$F$15)&lt;$F$10,$F$10,(((($F$16-$F$18)/($F$15-$F$17))*C65+$F$16-(($F$16-$F$18)/($F$15-$F$17))*$F$15)))))&gt;$F$11,$F$11,IF((((($F$16-$F$18)/($F$15-$F$17))*C65+$F$16-(($F$16-$F$18)/($F$15-$F$17))*$F$15))&gt;$F$9,$F$9,IF(((($F$16-$F$18)/($F$15-$F$17))*C65+$F$16-(($F$16-$F$18)/($F$15-$F$17))*$F$15)&lt;$F$10,$F$10,(((($F$16-$F$18)/($F$15-$F$17))*C65+$F$16-(($F$16-$F$18)/($F$15-$F$17))*$F$15)))))</f>
        <v>43</v>
      </c>
      <c r="E65" s="38">
        <f t="shared" si="0"/>
        <v>29</v>
      </c>
      <c r="F65" s="38">
        <f t="shared" si="1"/>
        <v>32</v>
      </c>
      <c r="G65" s="38">
        <f t="shared" si="2"/>
        <v>35</v>
      </c>
      <c r="H65" s="51">
        <f t="shared" si="3"/>
        <v>39</v>
      </c>
      <c r="I65" s="6">
        <v>948</v>
      </c>
      <c r="J65" s="5">
        <f t="shared" si="4"/>
        <v>926</v>
      </c>
      <c r="K65" s="70">
        <f>((I65+$L$24)*$L$25)/((I65+$L$24)+$L$25)</f>
        <v>921.8016387195122</v>
      </c>
      <c r="L65" s="71">
        <f>K65-J65</f>
        <v>-4.198361280487802</v>
      </c>
    </row>
    <row r="66" spans="1:12" ht="12.75">
      <c r="A66" s="2"/>
      <c r="C66" s="25">
        <v>19</v>
      </c>
      <c r="D66" s="44">
        <f>IF((IF((((($F$16-$F$18)/($F$15-$F$17))*C66+$F$16-(($F$16-$F$18)/($F$15-$F$17))*$F$15))&gt;$F$9,$F$9,IF(((($F$16-$F$18)/($F$15-$F$17))*C66+$F$16-(($F$16-$F$18)/($F$15-$F$17))*$F$15)&lt;$F$10,$F$10,(((($F$16-$F$18)/($F$15-$F$17))*C66+$F$16-(($F$16-$F$18)/($F$15-$F$17))*$F$15)))))&gt;$F$11,$F$11,IF((((($F$16-$F$18)/($F$15-$F$17))*C66+$F$16-(($F$16-$F$18)/($F$15-$F$17))*$F$15))&gt;$F$9,$F$9,IF(((($F$16-$F$18)/($F$15-$F$17))*C66+$F$16-(($F$16-$F$18)/($F$15-$F$17))*$F$15)&lt;$F$10,$F$10,(((($F$16-$F$18)/($F$15-$F$17))*C66+$F$16-(($F$16-$F$18)/($F$15-$F$17))*$F$15)))))</f>
        <v>43</v>
      </c>
      <c r="E66" s="38">
        <f t="shared" si="0"/>
        <v>29</v>
      </c>
      <c r="F66" s="38">
        <f t="shared" si="1"/>
        <v>32</v>
      </c>
      <c r="G66" s="38">
        <f t="shared" si="2"/>
        <v>34</v>
      </c>
      <c r="H66" s="51">
        <f t="shared" si="3"/>
        <v>39</v>
      </c>
      <c r="I66" s="6">
        <v>956</v>
      </c>
      <c r="J66" s="5">
        <f t="shared" si="4"/>
        <v>926</v>
      </c>
      <c r="K66" s="70">
        <f>((I66+$L$24)*$L$25)/((I66+$L$24)+$L$25)</f>
        <v>926.5705859969559</v>
      </c>
      <c r="L66" s="71">
        <f>K66-J66</f>
        <v>0.570585996955856</v>
      </c>
    </row>
    <row r="67" spans="1:12" ht="12.75">
      <c r="A67" s="2"/>
      <c r="C67" s="25">
        <v>20</v>
      </c>
      <c r="D67" s="44">
        <f>IF((IF((((($F$16-$F$18)/($F$15-$F$17))*C67+$F$16-(($F$16-$F$18)/($F$15-$F$17))*$F$15))&gt;$F$9,$F$9,IF(((($F$16-$F$18)/($F$15-$F$17))*C67+$F$16-(($F$16-$F$18)/($F$15-$F$17))*$F$15)&lt;$F$10,$F$10,(((($F$16-$F$18)/($F$15-$F$17))*C67+$F$16-(($F$16-$F$18)/($F$15-$F$17))*$F$15)))))&gt;$F$11,$F$11,IF((((($F$16-$F$18)/($F$15-$F$17))*C67+$F$16-(($F$16-$F$18)/($F$15-$F$17))*$F$15))&gt;$F$9,$F$9,IF(((($F$16-$F$18)/($F$15-$F$17))*C67+$F$16-(($F$16-$F$18)/($F$15-$F$17))*$F$15)&lt;$F$10,$F$10,(((($F$16-$F$18)/($F$15-$F$17))*C67+$F$16-(($F$16-$F$18)/($F$15-$F$17))*$F$15)))))</f>
        <v>43</v>
      </c>
      <c r="E67" s="38">
        <f t="shared" si="0"/>
        <v>28</v>
      </c>
      <c r="F67" s="38">
        <f t="shared" si="1"/>
        <v>31</v>
      </c>
      <c r="G67" s="38">
        <f t="shared" si="2"/>
        <v>33</v>
      </c>
      <c r="H67" s="51">
        <f t="shared" si="3"/>
        <v>38</v>
      </c>
      <c r="I67" s="6">
        <v>963</v>
      </c>
      <c r="J67" s="5">
        <f t="shared" si="4"/>
        <v>934</v>
      </c>
      <c r="K67" s="70">
        <f>((I67+$L$24)*$L$25)/((I67+$L$24)+$L$25)</f>
        <v>930.7315219456584</v>
      </c>
      <c r="L67" s="71">
        <f>K67-J67</f>
        <v>-3.2684780543415854</v>
      </c>
    </row>
    <row r="68" spans="1:12" ht="12.75">
      <c r="A68" s="2"/>
      <c r="C68" s="25">
        <v>21</v>
      </c>
      <c r="D68" s="44">
        <f>IF((IF((((($F$16-$F$18)/($F$15-$F$17))*C68+$F$16-(($F$16-$F$18)/($F$15-$F$17))*$F$15))&gt;$F$9,$F$9,IF(((($F$16-$F$18)/($F$15-$F$17))*C68+$F$16-(($F$16-$F$18)/($F$15-$F$17))*$F$15)&lt;$F$10,$F$10,(((($F$16-$F$18)/($F$15-$F$17))*C68+$F$16-(($F$16-$F$18)/($F$15-$F$17))*$F$15)))))&gt;$F$11,$F$11,IF((((($F$16-$F$18)/($F$15-$F$17))*C68+$F$16-(($F$16-$F$18)/($F$15-$F$17))*$F$15))&gt;$F$9,$F$9,IF(((($F$16-$F$18)/($F$15-$F$17))*C68+$F$16-(($F$16-$F$18)/($F$15-$F$17))*$F$15)&lt;$F$10,$F$10,(((($F$16-$F$18)/($F$15-$F$17))*C68+$F$16-(($F$16-$F$18)/($F$15-$F$17))*$F$15)))))</f>
        <v>43</v>
      </c>
      <c r="E68" s="38">
        <f t="shared" si="0"/>
        <v>28</v>
      </c>
      <c r="F68" s="38">
        <f t="shared" si="1"/>
        <v>30</v>
      </c>
      <c r="G68" s="38">
        <f t="shared" si="2"/>
        <v>32</v>
      </c>
      <c r="H68" s="51">
        <f t="shared" si="3"/>
        <v>37</v>
      </c>
      <c r="I68" s="6">
        <v>971</v>
      </c>
      <c r="J68" s="5" t="e">
        <f t="shared" si="4"/>
        <v>#N/A</v>
      </c>
      <c r="K68" s="70">
        <f>((I68+$L$24)*$L$25)/((I68+$L$24)+$L$25)</f>
        <v>935.4733447163726</v>
      </c>
      <c r="L68" s="71" t="e">
        <f>K68-J68</f>
        <v>#N/A</v>
      </c>
    </row>
    <row r="69" spans="1:12" ht="12.75">
      <c r="A69" s="2"/>
      <c r="C69" s="25">
        <v>22</v>
      </c>
      <c r="D69" s="44">
        <f>IF((IF((((($F$16-$F$18)/($F$15-$F$17))*C69+$F$16-(($F$16-$F$18)/($F$15-$F$17))*$F$15))&gt;$F$9,$F$9,IF(((($F$16-$F$18)/($F$15-$F$17))*C69+$F$16-(($F$16-$F$18)/($F$15-$F$17))*$F$15)&lt;$F$10,$F$10,(((($F$16-$F$18)/($F$15-$F$17))*C69+$F$16-(($F$16-$F$18)/($F$15-$F$17))*$F$15)))))&gt;$F$11,$F$11,IF((((($F$16-$F$18)/($F$15-$F$17))*C69+$F$16-(($F$16-$F$18)/($F$15-$F$17))*$F$15))&gt;$F$9,$F$9,IF(((($F$16-$F$18)/($F$15-$F$17))*C69+$F$16-(($F$16-$F$18)/($F$15-$F$17))*$F$15)&lt;$F$10,$F$10,(((($F$16-$F$18)/($F$15-$F$17))*C69+$F$16-(($F$16-$F$18)/($F$15-$F$17))*$F$15)))))</f>
        <v>43</v>
      </c>
      <c r="E69" s="38">
        <f t="shared" si="0"/>
        <v>28</v>
      </c>
      <c r="F69" s="38">
        <f t="shared" si="1"/>
        <v>29</v>
      </c>
      <c r="G69" s="38">
        <f t="shared" si="2"/>
        <v>31</v>
      </c>
      <c r="H69" s="51">
        <f t="shared" si="3"/>
        <v>37</v>
      </c>
      <c r="I69" s="6">
        <v>979</v>
      </c>
      <c r="J69" s="5" t="e">
        <f t="shared" si="4"/>
        <v>#N/A</v>
      </c>
      <c r="K69" s="70">
        <f>((I69+$L$24)*$L$25)/((I69+$L$24)+$L$25)</f>
        <v>940.2007956052282</v>
      </c>
      <c r="L69" s="71" t="e">
        <f>K69-J69</f>
        <v>#N/A</v>
      </c>
    </row>
    <row r="70" spans="1:12" ht="12.75">
      <c r="A70" s="2"/>
      <c r="C70" s="25">
        <v>23</v>
      </c>
      <c r="D70" s="44">
        <f>IF((IF((((($F$16-$F$18)/($F$15-$F$17))*C70+$F$16-(($F$16-$F$18)/($F$15-$F$17))*$F$15))&gt;$F$9,$F$9,IF(((($F$16-$F$18)/($F$15-$F$17))*C70+$F$16-(($F$16-$F$18)/($F$15-$F$17))*$F$15)&lt;$F$10,$F$10,(((($F$16-$F$18)/($F$15-$F$17))*C70+$F$16-(($F$16-$F$18)/($F$15-$F$17))*$F$15)))))&gt;$F$11,$F$11,IF((((($F$16-$F$18)/($F$15-$F$17))*C70+$F$16-(($F$16-$F$18)/($F$15-$F$17))*$F$15))&gt;$F$9,$F$9,IF(((($F$16-$F$18)/($F$15-$F$17))*C70+$F$16-(($F$16-$F$18)/($F$15-$F$17))*$F$15)&lt;$F$10,$F$10,(((($F$16-$F$18)/($F$15-$F$17))*C70+$F$16-(($F$16-$F$18)/($F$15-$F$17))*$F$15)))))</f>
        <v>43</v>
      </c>
      <c r="E70" s="38">
        <f t="shared" si="0"/>
        <v>27</v>
      </c>
      <c r="F70" s="38">
        <f t="shared" si="1"/>
        <v>29</v>
      </c>
      <c r="G70" s="38">
        <f t="shared" si="2"/>
        <v>30</v>
      </c>
      <c r="H70" s="51">
        <f t="shared" si="3"/>
        <v>36</v>
      </c>
      <c r="I70" s="6">
        <v>987</v>
      </c>
      <c r="J70" s="5">
        <f t="shared" si="4"/>
        <v>941</v>
      </c>
      <c r="K70" s="70">
        <f>((I70+$L$24)*$L$25)/((I70+$L$24)+$L$25)</f>
        <v>944.9139398524683</v>
      </c>
      <c r="L70" s="71">
        <f>K70-J70</f>
        <v>3.9139398524682747</v>
      </c>
    </row>
    <row r="71" spans="1:12" ht="12.75">
      <c r="A71" s="2"/>
      <c r="C71" s="25">
        <v>24</v>
      </c>
      <c r="D71" s="44">
        <f>IF((IF((((($F$16-$F$18)/($F$15-$F$17))*C71+$F$16-(($F$16-$F$18)/($F$15-$F$17))*$F$15))&gt;$F$9,$F$9,IF(((($F$16-$F$18)/($F$15-$F$17))*C71+$F$16-(($F$16-$F$18)/($F$15-$F$17))*$F$15)&lt;$F$10,$F$10,(((($F$16-$F$18)/($F$15-$F$17))*C71+$F$16-(($F$16-$F$18)/($F$15-$F$17))*$F$15)))))&gt;$F$11,$F$11,IF((((($F$16-$F$18)/($F$15-$F$17))*C71+$F$16-(($F$16-$F$18)/($F$15-$F$17))*$F$15))&gt;$F$9,$F$9,IF(((($F$16-$F$18)/($F$15-$F$17))*C71+$F$16-(($F$16-$F$18)/($F$15-$F$17))*$F$15)&lt;$F$10,$F$10,(((($F$16-$F$18)/($F$15-$F$17))*C71+$F$16-(($F$16-$F$18)/($F$15-$F$17))*$F$15)))))</f>
        <v>43</v>
      </c>
      <c r="E71" s="38">
        <f t="shared" si="0"/>
        <v>27</v>
      </c>
      <c r="F71" s="38">
        <f t="shared" si="1"/>
        <v>28</v>
      </c>
      <c r="G71" s="38">
        <f t="shared" si="2"/>
        <v>28</v>
      </c>
      <c r="H71" s="51">
        <f t="shared" si="3"/>
        <v>35</v>
      </c>
      <c r="I71" s="6">
        <v>994</v>
      </c>
      <c r="J71" s="5">
        <f t="shared" si="4"/>
        <v>948</v>
      </c>
      <c r="K71" s="70">
        <f>((I71+$L$24)*$L$25)/((I71+$L$24)+$L$25)</f>
        <v>949.0262561390253</v>
      </c>
      <c r="L71" s="71">
        <f>K71-J71</f>
        <v>1.0262561390253495</v>
      </c>
    </row>
    <row r="72" spans="1:12" ht="12.75">
      <c r="A72" s="2"/>
      <c r="C72" s="25">
        <v>25</v>
      </c>
      <c r="D72" s="44">
        <f>IF((IF((((($F$16-$F$18)/($F$15-$F$17))*C72+$F$16-(($F$16-$F$18)/($F$15-$F$17))*$F$15))&gt;$F$9,$F$9,IF(((($F$16-$F$18)/($F$15-$F$17))*C72+$F$16-(($F$16-$F$18)/($F$15-$F$17))*$F$15)&lt;$F$10,$F$10,(((($F$16-$F$18)/($F$15-$F$17))*C72+$F$16-(($F$16-$F$18)/($F$15-$F$17))*$F$15)))))&gt;$F$11,$F$11,IF((((($F$16-$F$18)/($F$15-$F$17))*C72+$F$16-(($F$16-$F$18)/($F$15-$F$17))*$F$15))&gt;$F$9,$F$9,IF(((($F$16-$F$18)/($F$15-$F$17))*C72+$F$16-(($F$16-$F$18)/($F$15-$F$17))*$F$15)&lt;$F$10,$F$10,(((($F$16-$F$18)/($F$15-$F$17))*C72+$F$16-(($F$16-$F$18)/($F$15-$F$17))*$F$15)))))</f>
        <v>43</v>
      </c>
      <c r="E72" s="38">
        <f t="shared" si="0"/>
        <v>26</v>
      </c>
      <c r="F72" s="38">
        <f t="shared" si="1"/>
        <v>27</v>
      </c>
      <c r="G72" s="38">
        <f t="shared" si="2"/>
        <v>27</v>
      </c>
      <c r="H72" s="51">
        <f t="shared" si="3"/>
        <v>35</v>
      </c>
      <c r="I72" s="6">
        <v>1002</v>
      </c>
      <c r="J72" s="5">
        <f t="shared" si="4"/>
        <v>948</v>
      </c>
      <c r="K72" s="70">
        <f>((I72+$L$24)*$L$25)/((I72+$L$24)+$L$25)</f>
        <v>953.712749905696</v>
      </c>
      <c r="L72" s="71">
        <f>K72-J72</f>
        <v>5.7127499056960005</v>
      </c>
    </row>
    <row r="73" spans="1:12" ht="12.75">
      <c r="A73" s="2"/>
      <c r="C73" s="25">
        <v>26</v>
      </c>
      <c r="D73" s="44">
        <f>IF((IF((((($F$16-$F$18)/($F$15-$F$17))*C73+$F$16-(($F$16-$F$18)/($F$15-$F$17))*$F$15))&gt;$F$9,$F$9,IF(((($F$16-$F$18)/($F$15-$F$17))*C73+$F$16-(($F$16-$F$18)/($F$15-$F$17))*$F$15)&lt;$F$10,$F$10,(((($F$16-$F$18)/($F$15-$F$17))*C73+$F$16-(($F$16-$F$18)/($F$15-$F$17))*$F$15)))))&gt;$F$11,$F$11,IF((((($F$16-$F$18)/($F$15-$F$17))*C73+$F$16-(($F$16-$F$18)/($F$15-$F$17))*$F$15))&gt;$F$9,$F$9,IF(((($F$16-$F$18)/($F$15-$F$17))*C73+$F$16-(($F$16-$F$18)/($F$15-$F$17))*$F$15)&lt;$F$10,$F$10,(((($F$16-$F$18)/($F$15-$F$17))*C73+$F$16-(($F$16-$F$18)/($F$15-$F$17))*$F$15)))))</f>
        <v>43</v>
      </c>
      <c r="E73" s="38">
        <f t="shared" si="0"/>
        <v>26</v>
      </c>
      <c r="F73" s="38">
        <f t="shared" si="1"/>
        <v>26</v>
      </c>
      <c r="G73" s="38">
        <f t="shared" si="2"/>
        <v>26</v>
      </c>
      <c r="H73" s="51">
        <f t="shared" si="3"/>
        <v>34</v>
      </c>
      <c r="I73" s="6">
        <v>1010</v>
      </c>
      <c r="J73" s="5">
        <f t="shared" si="4"/>
        <v>956</v>
      </c>
      <c r="K73" s="70">
        <f>((I73+$L$24)*$L$25)/((I73+$L$24)+$L$25)</f>
        <v>958.3851224105462</v>
      </c>
      <c r="L73" s="71">
        <f>K73-J73</f>
        <v>2.3851224105461597</v>
      </c>
    </row>
    <row r="74" spans="1:12" ht="13.5" thickBot="1">
      <c r="A74" s="2"/>
      <c r="B74" s="19"/>
      <c r="C74" s="26">
        <v>27</v>
      </c>
      <c r="D74" s="45">
        <f>IF((IF((((($F$16-$F$18)/($F$15-$F$17))*C74+$F$16-(($F$16-$F$18)/($F$15-$F$17))*$F$15))&gt;$F$9,$F$9,IF(((($F$16-$F$18)/($F$15-$F$17))*C74+$F$16-(($F$16-$F$18)/($F$15-$F$17))*$F$15)&lt;$F$10,$F$10,(((($F$16-$F$18)/($F$15-$F$17))*C74+$F$16-(($F$16-$F$18)/($F$15-$F$17))*$F$15)))))&gt;$F$11,$F$11,IF((((($F$16-$F$18)/($F$15-$F$17))*C74+$F$16-(($F$16-$F$18)/($F$15-$F$17))*$F$15))&gt;$F$9,$F$9,IF(((($F$16-$F$18)/($F$15-$F$17))*C74+$F$16-(($F$16-$F$18)/($F$15-$F$17))*$F$15)&lt;$F$10,$F$10,(((($F$16-$F$18)/($F$15-$F$17))*C74+$F$16-(($F$16-$F$18)/($F$15-$F$17))*$F$15)))))</f>
        <v>43</v>
      </c>
      <c r="E74" s="40">
        <f t="shared" si="0"/>
        <v>25</v>
      </c>
      <c r="F74" s="40">
        <f t="shared" si="1"/>
        <v>25</v>
      </c>
      <c r="G74" s="40">
        <f t="shared" si="2"/>
        <v>25</v>
      </c>
      <c r="H74" s="52">
        <f t="shared" si="3"/>
        <v>33</v>
      </c>
      <c r="I74" s="18">
        <v>1018</v>
      </c>
      <c r="J74" s="53">
        <f t="shared" si="4"/>
        <v>963</v>
      </c>
      <c r="K74" s="72">
        <f>((I74+$L$24)*$L$25)/((I74+$L$24)+$L$25)</f>
        <v>963.0434373824746</v>
      </c>
      <c r="L74" s="73">
        <f>K74-J74</f>
        <v>0.0434373824746217</v>
      </c>
    </row>
    <row r="75" spans="1:4" ht="12.75">
      <c r="A75" s="2"/>
      <c r="D75" s="2"/>
    </row>
    <row r="76" spans="1:4" ht="13.5" thickBot="1">
      <c r="A76" s="2"/>
      <c r="D76" s="2"/>
    </row>
    <row r="77" spans="1:7" ht="13.5" thickBot="1">
      <c r="A77" s="2"/>
      <c r="C77" s="56" t="s">
        <v>1</v>
      </c>
      <c r="D77" s="57" t="s">
        <v>2</v>
      </c>
      <c r="E77" s="57" t="s">
        <v>3</v>
      </c>
      <c r="F77" s="57" t="s">
        <v>4</v>
      </c>
      <c r="G77" s="58" t="s">
        <v>8</v>
      </c>
    </row>
    <row r="78" spans="1:7" ht="13.5" thickTop="1">
      <c r="A78" s="2"/>
      <c r="C78" s="39">
        <v>50</v>
      </c>
      <c r="D78" s="59">
        <v>25</v>
      </c>
      <c r="E78" s="59">
        <v>-20</v>
      </c>
      <c r="F78" s="59">
        <v>5</v>
      </c>
      <c r="G78" s="60">
        <v>-15</v>
      </c>
    </row>
    <row r="79" spans="1:7" ht="12.75">
      <c r="A79" s="2"/>
      <c r="C79" s="39">
        <v>51</v>
      </c>
      <c r="D79" s="59">
        <v>26</v>
      </c>
      <c r="E79" s="59">
        <v>-19</v>
      </c>
      <c r="F79" s="59">
        <v>6</v>
      </c>
      <c r="G79" s="60">
        <v>-14</v>
      </c>
    </row>
    <row r="80" spans="1:7" ht="12.75">
      <c r="A80" s="2"/>
      <c r="C80" s="39">
        <v>52</v>
      </c>
      <c r="D80" s="59">
        <v>27</v>
      </c>
      <c r="E80" s="59">
        <v>-18</v>
      </c>
      <c r="F80" s="59">
        <v>7</v>
      </c>
      <c r="G80" s="60">
        <v>-13</v>
      </c>
    </row>
    <row r="81" spans="1:7" ht="12.75">
      <c r="A81" s="2"/>
      <c r="C81" s="39">
        <v>53</v>
      </c>
      <c r="D81" s="59">
        <v>28</v>
      </c>
      <c r="E81" s="59">
        <v>-17</v>
      </c>
      <c r="F81" s="59">
        <v>8</v>
      </c>
      <c r="G81" s="60">
        <v>-12</v>
      </c>
    </row>
    <row r="82" spans="1:7" ht="12.75">
      <c r="A82" s="2"/>
      <c r="C82" s="39">
        <v>54</v>
      </c>
      <c r="D82" s="59">
        <v>29</v>
      </c>
      <c r="E82" s="59">
        <v>-16</v>
      </c>
      <c r="F82" s="59">
        <v>9</v>
      </c>
      <c r="G82" s="60">
        <v>-11</v>
      </c>
    </row>
    <row r="83" spans="1:7" ht="12.75">
      <c r="A83" s="2"/>
      <c r="C83" s="39">
        <v>55</v>
      </c>
      <c r="D83" s="59">
        <v>30</v>
      </c>
      <c r="E83" s="59">
        <v>-15</v>
      </c>
      <c r="F83" s="59">
        <v>10</v>
      </c>
      <c r="G83" s="60">
        <v>-10</v>
      </c>
    </row>
    <row r="84" spans="1:7" ht="12.75">
      <c r="A84" s="2"/>
      <c r="C84" s="39">
        <v>56</v>
      </c>
      <c r="D84" s="59">
        <v>31</v>
      </c>
      <c r="E84" s="59">
        <v>-14</v>
      </c>
      <c r="F84" s="59">
        <v>11</v>
      </c>
      <c r="G84" s="60">
        <v>-9</v>
      </c>
    </row>
    <row r="85" spans="1:7" ht="12.75">
      <c r="A85" s="2"/>
      <c r="C85" s="39">
        <v>57</v>
      </c>
      <c r="D85" s="59">
        <v>32</v>
      </c>
      <c r="E85" s="59">
        <v>-13</v>
      </c>
      <c r="F85" s="59">
        <v>12</v>
      </c>
      <c r="G85" s="60">
        <v>-8</v>
      </c>
    </row>
    <row r="86" spans="1:7" ht="12.75">
      <c r="A86" s="2"/>
      <c r="C86" s="39">
        <v>58</v>
      </c>
      <c r="D86" s="59">
        <v>33</v>
      </c>
      <c r="E86" s="59">
        <v>-12</v>
      </c>
      <c r="F86" s="59">
        <v>13</v>
      </c>
      <c r="G86" s="60">
        <v>-7</v>
      </c>
    </row>
    <row r="87" spans="1:7" ht="12.75">
      <c r="A87" s="2"/>
      <c r="C87" s="39">
        <v>59</v>
      </c>
      <c r="D87" s="59">
        <v>34</v>
      </c>
      <c r="E87" s="59">
        <v>-11</v>
      </c>
      <c r="F87" s="59">
        <v>14</v>
      </c>
      <c r="G87" s="60">
        <v>-6</v>
      </c>
    </row>
    <row r="88" spans="1:7" ht="12.75">
      <c r="A88" s="2"/>
      <c r="C88" s="39">
        <v>60</v>
      </c>
      <c r="D88" s="59">
        <v>35</v>
      </c>
      <c r="E88" s="59">
        <v>-10</v>
      </c>
      <c r="F88" s="59">
        <v>15</v>
      </c>
      <c r="G88" s="60">
        <v>-5</v>
      </c>
    </row>
    <row r="89" spans="1:7" ht="12.75">
      <c r="A89" s="2"/>
      <c r="C89" s="39">
        <v>61</v>
      </c>
      <c r="D89" s="59">
        <v>36</v>
      </c>
      <c r="E89" s="59">
        <v>-9</v>
      </c>
      <c r="F89" s="59">
        <v>16</v>
      </c>
      <c r="G89" s="60">
        <v>-4</v>
      </c>
    </row>
    <row r="90" spans="1:7" ht="12.75">
      <c r="A90" s="2"/>
      <c r="C90" s="39">
        <v>62</v>
      </c>
      <c r="D90" s="59">
        <v>37</v>
      </c>
      <c r="E90" s="59">
        <v>-8</v>
      </c>
      <c r="F90" s="59">
        <v>17</v>
      </c>
      <c r="G90" s="60">
        <v>-3</v>
      </c>
    </row>
    <row r="91" spans="1:7" ht="12.75">
      <c r="A91" s="2"/>
      <c r="C91" s="39">
        <v>63</v>
      </c>
      <c r="D91" s="59">
        <v>38</v>
      </c>
      <c r="E91" s="59">
        <v>-7</v>
      </c>
      <c r="F91" s="59">
        <v>18</v>
      </c>
      <c r="G91" s="60">
        <v>-2</v>
      </c>
    </row>
    <row r="92" spans="1:7" ht="12.75">
      <c r="A92" s="2"/>
      <c r="C92" s="39">
        <v>64</v>
      </c>
      <c r="D92" s="59">
        <v>39</v>
      </c>
      <c r="E92" s="59">
        <v>-6</v>
      </c>
      <c r="F92" s="59">
        <v>19</v>
      </c>
      <c r="G92" s="60">
        <v>-1</v>
      </c>
    </row>
    <row r="93" spans="1:7" ht="12.75">
      <c r="A93" s="2"/>
      <c r="C93" s="39">
        <v>65</v>
      </c>
      <c r="D93" s="59">
        <v>40</v>
      </c>
      <c r="E93" s="59">
        <v>-5</v>
      </c>
      <c r="F93" s="59">
        <v>20</v>
      </c>
      <c r="G93" s="60">
        <v>0</v>
      </c>
    </row>
    <row r="94" spans="1:7" ht="12.75">
      <c r="A94" s="2"/>
      <c r="C94" s="39">
        <v>66</v>
      </c>
      <c r="D94" s="59">
        <v>41</v>
      </c>
      <c r="E94" s="59">
        <v>-4</v>
      </c>
      <c r="F94" s="59">
        <v>21</v>
      </c>
      <c r="G94" s="60">
        <v>1</v>
      </c>
    </row>
    <row r="95" spans="1:7" ht="12.75">
      <c r="A95" s="2"/>
      <c r="C95" s="39">
        <v>67</v>
      </c>
      <c r="D95" s="59">
        <v>42</v>
      </c>
      <c r="E95" s="59">
        <v>-3</v>
      </c>
      <c r="F95" s="59">
        <v>22</v>
      </c>
      <c r="G95" s="60">
        <v>2</v>
      </c>
    </row>
    <row r="96" spans="1:7" ht="12.75">
      <c r="A96" s="2"/>
      <c r="C96" s="39">
        <v>68</v>
      </c>
      <c r="D96" s="59">
        <v>43</v>
      </c>
      <c r="E96" s="59">
        <v>-2</v>
      </c>
      <c r="F96" s="59">
        <v>23</v>
      </c>
      <c r="G96" s="60">
        <v>3</v>
      </c>
    </row>
    <row r="97" spans="1:7" ht="12.75">
      <c r="A97" s="2"/>
      <c r="C97" s="39">
        <v>69</v>
      </c>
      <c r="D97" s="59">
        <v>44</v>
      </c>
      <c r="E97" s="59">
        <v>-1</v>
      </c>
      <c r="F97" s="59">
        <v>24</v>
      </c>
      <c r="G97" s="60">
        <v>4</v>
      </c>
    </row>
    <row r="98" spans="1:7" ht="12.75">
      <c r="A98" s="2"/>
      <c r="C98" s="39">
        <v>70</v>
      </c>
      <c r="D98" s="59">
        <v>45</v>
      </c>
      <c r="E98" s="59">
        <v>0</v>
      </c>
      <c r="F98" s="59">
        <v>25</v>
      </c>
      <c r="G98" s="60">
        <v>5</v>
      </c>
    </row>
    <row r="99" spans="1:7" ht="12.75">
      <c r="A99" s="2"/>
      <c r="C99" s="39">
        <v>71</v>
      </c>
      <c r="D99" s="59">
        <v>46</v>
      </c>
      <c r="E99" s="59"/>
      <c r="F99" s="59">
        <v>26</v>
      </c>
      <c r="G99" s="60">
        <v>6</v>
      </c>
    </row>
    <row r="100" spans="1:7" ht="12.75">
      <c r="A100" s="2"/>
      <c r="C100" s="39">
        <v>72</v>
      </c>
      <c r="D100" s="59">
        <v>47</v>
      </c>
      <c r="E100" s="28"/>
      <c r="F100" s="59">
        <v>27</v>
      </c>
      <c r="G100" s="60">
        <v>7</v>
      </c>
    </row>
    <row r="101" spans="1:7" ht="12.75">
      <c r="A101" s="2"/>
      <c r="C101" s="39">
        <v>73</v>
      </c>
      <c r="D101" s="59">
        <v>48</v>
      </c>
      <c r="E101" s="28"/>
      <c r="F101" s="28"/>
      <c r="G101" s="60">
        <v>8</v>
      </c>
    </row>
    <row r="102" spans="1:7" ht="12.75">
      <c r="A102" s="2"/>
      <c r="C102" s="39">
        <v>74</v>
      </c>
      <c r="D102" s="59">
        <v>49</v>
      </c>
      <c r="E102" s="28"/>
      <c r="F102" s="28"/>
      <c r="G102" s="60">
        <v>9</v>
      </c>
    </row>
    <row r="103" spans="1:7" ht="12.75">
      <c r="A103" s="2"/>
      <c r="C103" s="39">
        <v>75</v>
      </c>
      <c r="D103" s="59">
        <v>50</v>
      </c>
      <c r="E103" s="28"/>
      <c r="F103" s="28"/>
      <c r="G103" s="60">
        <v>10</v>
      </c>
    </row>
    <row r="104" spans="1:7" ht="12.75">
      <c r="A104" s="2"/>
      <c r="C104" s="39">
        <v>76</v>
      </c>
      <c r="D104" s="28"/>
      <c r="E104" s="28"/>
      <c r="F104" s="28"/>
      <c r="G104" s="60">
        <v>11</v>
      </c>
    </row>
    <row r="105" spans="1:7" ht="12.75">
      <c r="A105" s="2"/>
      <c r="C105" s="39">
        <v>77</v>
      </c>
      <c r="D105" s="28"/>
      <c r="E105" s="28"/>
      <c r="F105" s="28"/>
      <c r="G105" s="60">
        <v>12</v>
      </c>
    </row>
    <row r="106" spans="1:7" ht="12.75">
      <c r="A106" s="2"/>
      <c r="C106" s="39">
        <v>78</v>
      </c>
      <c r="D106" s="28"/>
      <c r="E106" s="28"/>
      <c r="F106" s="28"/>
      <c r="G106" s="60">
        <v>13</v>
      </c>
    </row>
    <row r="107" spans="1:7" ht="12.75">
      <c r="A107" s="2"/>
      <c r="C107" s="39">
        <v>79</v>
      </c>
      <c r="D107" s="28"/>
      <c r="E107" s="28"/>
      <c r="F107" s="28"/>
      <c r="G107" s="60">
        <v>14</v>
      </c>
    </row>
    <row r="108" spans="1:7" ht="12.75">
      <c r="A108" s="2"/>
      <c r="C108" s="39">
        <v>80</v>
      </c>
      <c r="D108" s="28"/>
      <c r="E108" s="28"/>
      <c r="F108" s="28"/>
      <c r="G108" s="60">
        <v>15</v>
      </c>
    </row>
    <row r="109" spans="1:7" ht="12.75">
      <c r="A109" s="2"/>
      <c r="C109" s="39">
        <v>81</v>
      </c>
      <c r="D109" s="28"/>
      <c r="E109" s="28"/>
      <c r="F109" s="28"/>
      <c r="G109" s="61"/>
    </row>
    <row r="110" spans="1:7" ht="12.75">
      <c r="A110" s="2"/>
      <c r="C110" s="39">
        <v>82</v>
      </c>
      <c r="D110" s="28"/>
      <c r="E110" s="28"/>
      <c r="F110" s="28"/>
      <c r="G110" s="61"/>
    </row>
    <row r="111" spans="1:7" ht="12.75">
      <c r="A111" s="2"/>
      <c r="C111" s="39">
        <v>83</v>
      </c>
      <c r="D111" s="28"/>
      <c r="E111" s="28"/>
      <c r="F111" s="28"/>
      <c r="G111" s="61"/>
    </row>
    <row r="112" spans="1:7" ht="12.75">
      <c r="A112" s="2"/>
      <c r="C112" s="39">
        <v>84</v>
      </c>
      <c r="D112" s="28"/>
      <c r="E112" s="28"/>
      <c r="F112" s="28"/>
      <c r="G112" s="61"/>
    </row>
    <row r="113" spans="1:7" ht="13.5" thickBot="1">
      <c r="A113" s="2"/>
      <c r="C113" s="62">
        <v>85</v>
      </c>
      <c r="D113" s="63"/>
      <c r="E113" s="63"/>
      <c r="F113" s="63"/>
      <c r="G113" s="64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</sheetData>
  <mergeCells count="1">
    <mergeCell ref="E21:G21"/>
  </mergeCells>
  <dataValidations count="5">
    <dataValidation type="list" allowBlank="1" showInputMessage="1" showErrorMessage="1" sqref="F9">
      <formula1>tmmax</formula1>
    </dataValidation>
    <dataValidation type="list" allowBlank="1" showInputMessage="1" showErrorMessage="1" sqref="F12">
      <formula1>temin</formula1>
    </dataValidation>
    <dataValidation type="list" allowBlank="1" showInputMessage="1" showErrorMessage="1" sqref="F13">
      <formula1>temax</formula1>
    </dataValidation>
    <dataValidation type="list" allowBlank="1" showInputMessage="1" showErrorMessage="1" sqref="F14">
      <formula1>offset</formula1>
    </dataValidation>
    <dataValidation type="list" allowBlank="1" showInputMessage="1" showErrorMessage="1" sqref="F10">
      <formula1>tmmin</formula1>
    </dataValidation>
  </dataValidations>
  <printOptions gridLines="1" horizontalCentered="1" verticalCentered="1"/>
  <pageMargins left="0.7874015748031497" right="0.7874015748031497" top="0.9448818897637796" bottom="1.1023622047244095" header="0.5118110236220472" footer="0.5118110236220472"/>
  <pageSetup blackAndWhite="1" fitToHeight="2" fitToWidth="1" horizontalDpi="300" verticalDpi="300" orientation="landscape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Bill Gates</cp:lastModifiedBy>
  <cp:lastPrinted>2013-02-22T14:16:38Z</cp:lastPrinted>
  <dcterms:created xsi:type="dcterms:W3CDTF">2011-06-02T06:19:55Z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